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6.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xl/media/image13.png" ContentType="image/png"/>
  <Override PartName="/xl/media/image14.png" ContentType="image/png"/>
  <Override PartName="/xl/media/image15.png" ContentType="image/png"/>
  <Override PartName="/xl/media/image16.png" ContentType="image/png"/>
  <Override PartName="/xl/media/image17.png" ContentType="image/png"/>
  <Override PartName="/xl/media/image18.png" ContentType="image/png"/>
  <Override PartName="/xl/charts/chart5.xml" ContentType="application/vnd.openxmlformats-officedocument.drawingml.chart+xml"/>
  <Override PartName="/xl/charts/chart6.xml" ContentType="application/vnd.openxmlformats-officedocument.drawingml.chart+xml"/>
  <Override PartName="/xl/drawings/_rels/drawing6.xml.rels" ContentType="application/vnd.openxmlformats-package.relationships+xml"/>
  <Override PartName="/xl/drawings/_rels/drawing5.xml.rels" ContentType="application/vnd.openxmlformats-package.relationships+xml"/>
  <Override PartName="/xl/drawings/_rels/drawing2.xml.rels" ContentType="application/vnd.openxmlformats-package.relationships+xml"/>
  <Override PartName="/xl/drawings/_rels/drawing4.xml.rels" ContentType="application/vnd.openxmlformats-package.relationships+xml"/>
  <Override PartName="/xl/drawings/_rels/drawing1.xml.rels" ContentType="application/vnd.openxmlformats-package.relationships+xml"/>
  <Override PartName="/xl/drawings/_rels/drawing3.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3"/>
  </bookViews>
  <sheets>
    <sheet name="Instructions" sheetId="1" state="visible" r:id="rId2"/>
    <sheet name="Retirement Planning Worksheet 1" sheetId="2" state="visible" r:id="rId3"/>
    <sheet name="Retirement Planning Worksheet 2" sheetId="3" state="visible" r:id="rId4"/>
    <sheet name="Retirement Planning Results" sheetId="4" state="visible" r:id="rId5"/>
    <sheet name="Net-Worth Estimator " sheetId="5" state="visible" r:id="rId6"/>
    <sheet name="- Disclaimer -" sheetId="6" state="visible" r:id="rId7"/>
  </sheets>
  <definedNames>
    <definedName function="false" hidden="false" localSheetId="1" name="_xlnm.Print_Area" vbProcedure="false">'Retirement Planning Worksheet 1'!$B$2:$H$66</definedName>
    <definedName function="false" hidden="false" localSheetId="2" name="_xlnm.Print_Area" vbProcedure="false">'Retirement Planning Worksheet 2'!$B$2:$H$67</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<sst xmlns="http://schemas.openxmlformats.org/spreadsheetml/2006/main" count="240" uniqueCount="140">
  <si>
    <t xml:space="preserve">How to use this Retirement Assistant </t>
  </si>
  <si>
    <t xml:space="preserve">There are 2 tabs in this Retirement Assistant, both tabs have fields with white White Background needing information, all other fields with be filled automatically.</t>
  </si>
  <si>
    <t xml:space="preserve">In the Income &amp; Expense section, you fill in the amount using which every time frame is easiest for you;Week, Bi-weekly, Monthly or  Annual. But only use one per row.</t>
  </si>
  <si>
    <t xml:space="preserve">If you are unsure how to estimate your current Saving Balance, see our “Net-Worth calculator” excel spreadsheet tab to assist you.  </t>
  </si>
  <si>
    <t xml:space="preserve">Once you have successfully filled in the information, you will see a Financial Data and Charts results populating spreadsheets that reflects the changes you made. </t>
  </si>
  <si>
    <t xml:space="preserve">To compare 2 different retirement locations, fill in the changes Expenses at both L1 And L2 tabs and review how you retirement saving balance changes in comparison to L1. </t>
  </si>
  <si>
    <t xml:space="preserve">Suggestion: Use a Max lifespans of 80 for Males &amp; 84 for Females (this is far above the global Avg of 73.5 years) </t>
  </si>
  <si>
    <t xml:space="preserve">Note: As we get older, our living costs changes. Our lives become simpler, less travel,less going out, etc. However, healthcare costs tend to go up, so your retirement locations healthcare costs and coverage can become a critical factor is this retirement formula.</t>
  </si>
  <si>
    <t xml:space="preserve">RETIREMENT PLANNING WORKSHEET</t>
  </si>
  <si>
    <t xml:space="preserve">Location Comparison Tool </t>
  </si>
  <si>
    <t xml:space="preserve">SUMMARY</t>
  </si>
  <si>
    <t xml:space="preserve">Annual Retirement Expenses  (First Year) </t>
  </si>
  <si>
    <t xml:space="preserve">Estimated Social Security, Pension and Other Retirement Incomes</t>
  </si>
  <si>
    <t xml:space="preserve">Annual Savings Balance (Gain or Loss) </t>
  </si>
  <si>
    <t xml:space="preserve">Your Current Retirement Savings Balance          </t>
  </si>
  <si>
    <t xml:space="preserve"> (Funds maybe taxable on withdraw) </t>
  </si>
  <si>
    <t xml:space="preserve">( 401k, IRA, Bank Funds) </t>
  </si>
  <si>
    <t xml:space="preserve">AGE</t>
  </si>
  <si>
    <t xml:space="preserve">Age Today</t>
  </si>
  <si>
    <t xml:space="preserve">Years until start of Retirement</t>
  </si>
  <si>
    <t xml:space="preserve">Expected Age at Retirement</t>
  </si>
  <si>
    <t xml:space="preserve">RETIREMENT INCOME SOURCES</t>
  </si>
  <si>
    <t xml:space="preserve">Weekly</t>
  </si>
  <si>
    <t xml:space="preserve">Bi-Weekly</t>
  </si>
  <si>
    <t xml:space="preserve">Monthly</t>
  </si>
  <si>
    <t xml:space="preserve">Quarterly</t>
  </si>
  <si>
    <t xml:space="preserve">Annually</t>
  </si>
  <si>
    <t xml:space="preserve">Social Security Income</t>
  </si>
  <si>
    <t xml:space="preserve">Company Pensions</t>
  </si>
  <si>
    <t xml:space="preserve">Rental Income</t>
  </si>
  <si>
    <t xml:space="preserve">Shares/Investments Income</t>
  </si>
  <si>
    <t xml:space="preserve">Annuity Income</t>
  </si>
  <si>
    <t xml:space="preserve">Other Retirement Income</t>
  </si>
  <si>
    <t xml:space="preserve">Total</t>
  </si>
  <si>
    <t xml:space="preserve">L1-Location Name:</t>
  </si>
  <si>
    <t xml:space="preserve">Thailand</t>
  </si>
  <si>
    <t xml:space="preserve">HOUSING COSTS</t>
  </si>
  <si>
    <t xml:space="preserve">Mortgage or Rent</t>
  </si>
  <si>
    <t xml:space="preserve">Real Estate Taxes</t>
  </si>
  <si>
    <t xml:space="preserve">Maintenance and Repair</t>
  </si>
  <si>
    <t xml:space="preserve">Home Insurance</t>
  </si>
  <si>
    <t xml:space="preserve">PERSONAL EXPENSES</t>
  </si>
  <si>
    <t xml:space="preserve">Grooming</t>
  </si>
  <si>
    <t xml:space="preserve">Clothing</t>
  </si>
  <si>
    <t xml:space="preserve">Holidays</t>
  </si>
  <si>
    <t xml:space="preserve">Other – Loans etc) </t>
  </si>
  <si>
    <t xml:space="preserve">Auto - Repairs / Fuel / Maintenance</t>
  </si>
  <si>
    <t xml:space="preserve">Auto Insurance / Tax / Registration</t>
  </si>
  <si>
    <t xml:space="preserve">Transportation – Air, Train, Bus, Taxi </t>
  </si>
  <si>
    <t xml:space="preserve">Funds for Emergencies </t>
  </si>
  <si>
    <t xml:space="preserve">Total </t>
  </si>
  <si>
    <t xml:space="preserve">DAILY LIVING EXPENSES</t>
  </si>
  <si>
    <t xml:space="preserve"> </t>
  </si>
  <si>
    <t xml:space="preserve">Groceries</t>
  </si>
  <si>
    <t xml:space="preserve">Entertainment</t>
  </si>
  <si>
    <t xml:space="preserve">Utilities</t>
  </si>
  <si>
    <t xml:space="preserve">Telephone</t>
  </si>
  <si>
    <t xml:space="preserve">MEDICAL EXPENSES</t>
  </si>
  <si>
    <t xml:space="preserve">Prescription Drugs</t>
  </si>
  <si>
    <t xml:space="preserve">Medical Insurance</t>
  </si>
  <si>
    <t xml:space="preserve">Out-Of Pocket Medical Costs </t>
  </si>
  <si>
    <t xml:space="preserve">Accident Insurance / Cosmetic / Dental </t>
  </si>
  <si>
    <t xml:space="preserve">RETIREMENT PLANNING WORKSHEET P2</t>
  </si>
  <si>
    <t xml:space="preserve">Living Overseas Comparison Tool </t>
  </si>
  <si>
    <t xml:space="preserve">Annual Savings Balance (  Gain or Loss ) </t>
  </si>
  <si>
    <t xml:space="preserve">L2-Location Name:</t>
  </si>
  <si>
    <t xml:space="preserve">Connecticut</t>
  </si>
  <si>
    <t xml:space="preserve">Grooming / Cosmetics </t>
  </si>
  <si>
    <t xml:space="preserve">Accident Insurance /  Dental </t>
  </si>
  <si>
    <t xml:space="preserve">RETIREMENT SAVINGS LONGEVITY </t>
  </si>
  <si>
    <t xml:space="preserve">Age today</t>
  </si>
  <si>
    <t xml:space="preserve">Age at retirement</t>
  </si>
  <si>
    <t xml:space="preserve"> Annual gain or loss at 65 (L1)</t>
  </si>
  <si>
    <t xml:space="preserve">Estimate your expected Years in Retirement</t>
  </si>
  <si>
    <t xml:space="preserve"> Annual gain or loss at 65 (L2)</t>
  </si>
  <si>
    <t xml:space="preserve">$ Available to fund all years of expected Retirement </t>
  </si>
  <si>
    <t xml:space="preserve">INFLATION RATE</t>
  </si>
  <si>
    <t xml:space="preserve">Annual Inflation – Rate Location 1 </t>
  </si>
  <si>
    <t xml:space="preserve">Starting Retirement Balance </t>
  </si>
  <si>
    <t xml:space="preserve">Annual Inflation - Rate Location 2 </t>
  </si>
  <si>
    <t xml:space="preserve">RETIREMENT YEAR</t>
  </si>
  <si>
    <t xml:space="preserve">INFLATION RATE % L1</t>
  </si>
  <si>
    <t xml:space="preserve">ANNUAL GAIN / LOSS L1</t>
  </si>
  <si>
    <t xml:space="preserve">ANNUAL GAIN / LOSS L2</t>
  </si>
  <si>
    <t xml:space="preserve">RETIREMENT SAVINGS BALANCE L1</t>
  </si>
  <si>
    <t xml:space="preserve">RETIREMENT SAVINGS BALANCE  L2</t>
  </si>
  <si>
    <t xml:space="preserve">INFLATION RATE % L2</t>
  </si>
  <si>
    <t xml:space="preserve">Results: </t>
  </si>
  <si>
    <t xml:space="preserve">Locations 1 </t>
  </si>
  <si>
    <t xml:space="preserve">Chart Data </t>
  </si>
  <si>
    <t xml:space="preserve">Year </t>
  </si>
  <si>
    <t xml:space="preserve">Savings Balance </t>
  </si>
  <si>
    <t xml:space="preserve">(Avg Lifetime age for Males 78 to 86, &amp; 82-88 for Females)</t>
  </si>
  <si>
    <t xml:space="preserve">Location 2 </t>
  </si>
  <si>
    <t xml:space="preserve">Net Worth Estimator</t>
  </si>
  <si>
    <t xml:space="preserve">Assets</t>
  </si>
  <si>
    <t xml:space="preserve">Cash</t>
  </si>
  <si>
    <t xml:space="preserve">Checking accounts</t>
  </si>
  <si>
    <t xml:space="preserve">Savings accounts</t>
  </si>
  <si>
    <t xml:space="preserve">CDs (certificates of deposit)</t>
  </si>
  <si>
    <t xml:space="preserve">Life Insurance (cash surrender value)</t>
  </si>
  <si>
    <t xml:space="preserve">Other cash ( in hand ) </t>
  </si>
  <si>
    <t xml:space="preserve">Total Cash</t>
  </si>
  <si>
    <t xml:space="preserve">Investments</t>
  </si>
  <si>
    <t xml:space="preserve">( unrealized Gains)</t>
  </si>
  <si>
    <t xml:space="preserve">Securities (stocks, bonds, mutual funds)</t>
  </si>
  <si>
    <t xml:space="preserve"> (Less withdrawal fees &amp; penalties) </t>
  </si>
  <si>
    <t xml:space="preserve">Treasury Bills</t>
  </si>
  <si>
    <t xml:space="preserve">Other investments </t>
  </si>
  <si>
    <t xml:space="preserve">Total Investments</t>
  </si>
  <si>
    <t xml:space="preserve">Property</t>
  </si>
  <si>
    <t xml:space="preserve">Real Estate (market value)</t>
  </si>
  <si>
    <t xml:space="preserve">(Less 20% for taxes and fees) </t>
  </si>
  <si>
    <t xml:space="preserve">Automobile (present value)</t>
  </si>
  <si>
    <t xml:space="preserve">Bullion (silver, gold, etc)</t>
  </si>
  <si>
    <t xml:space="preserve">Jewelry, Art and Collectibles</t>
  </si>
  <si>
    <t xml:space="preserve">Other property</t>
  </si>
  <si>
    <t xml:space="preserve">Total Property</t>
  </si>
  <si>
    <t xml:space="preserve">Retirement</t>
  </si>
  <si>
    <t xml:space="preserve">Retirements accounts (IRA, 401k)</t>
  </si>
  <si>
    <t xml:space="preserve">(Less withdraw fees) </t>
  </si>
  <si>
    <t xml:space="preserve">Other assets</t>
  </si>
  <si>
    <t xml:space="preserve">Total Retirement</t>
  </si>
  <si>
    <t xml:space="preserve">Total Assets</t>
  </si>
  <si>
    <t xml:space="preserve">Liabilities</t>
  </si>
  <si>
    <t xml:space="preserve">Accounts Payable</t>
  </si>
  <si>
    <t xml:space="preserve">Auto Loan</t>
  </si>
  <si>
    <t xml:space="preserve">Credit Card Debt</t>
  </si>
  <si>
    <t xml:space="preserve">Consumer Loans or Installments</t>
  </si>
  <si>
    <t xml:space="preserve">Loan on Life Insurance</t>
  </si>
  <si>
    <t xml:space="preserve">Real Estate Mortgages</t>
  </si>
  <si>
    <t xml:space="preserve">Student Loans</t>
  </si>
  <si>
    <t xml:space="preserve">Unpaid Taxes</t>
  </si>
  <si>
    <t xml:space="preserve">Money Owed to Others</t>
  </si>
  <si>
    <t xml:space="preserve">Other liabilities</t>
  </si>
  <si>
    <t xml:space="preserve">Total Liabilities</t>
  </si>
  <si>
    <t xml:space="preserve">Net Worth</t>
  </si>
  <si>
    <t xml:space="preserve">Any articles, templates, or information provided by Expats Living in Thailand on this website are for estimates only. This is intended to allow users to estimate if there current savings and retirement income will be able to support them at their intended location and the life-style they wish to have and for how long. We strive to make this estimator as simple and basic as possible, that being said, the results are only as accurate at the information you input.  </t>
  </si>
  <si>
    <t xml:space="preserve">  Once you have used this calculator to compare a locations, you will begin to see the vast differences between locations. The next step is to refine your income and each locations expected cost of living in order to get to a much more defined and accurate comparison. This is very helpful to understand where your ideal retirement location will be. But I recommend reaching out to us for additional discussions regarding of your specific situation. </t>
  </si>
  <si>
    <t xml:space="preserve">Using this Retirement Planning Calculator is an excellent way to summarize your financial status and compare the expected retirement costs per location to see where you can retire to the level of comfort you wish.  </t>
  </si>
</sst>
</file>

<file path=xl/styles.xml><?xml version="1.0" encoding="utf-8"?>
<styleSheet xmlns="http://schemas.openxmlformats.org/spreadsheetml/2006/main">
  <numFmts count="8">
    <numFmt numFmtId="164" formatCode="General"/>
    <numFmt numFmtId="165" formatCode="_(\$* #,##0.00_);_(\$* \(#,##0.00\);_(\$* \-??_);_(@_)"/>
    <numFmt numFmtId="166" formatCode="_([$$-409]* #,##0.00_);_([$$-409]* \(#,##0.00\);_([$$-409]* \-??_);_(@_)"/>
    <numFmt numFmtId="167" formatCode="[$$-409]#,##0.00;[RED]\-[$$-409]#,##0.00"/>
    <numFmt numFmtId="168" formatCode="General"/>
    <numFmt numFmtId="169" formatCode="0.00%"/>
    <numFmt numFmtId="170" formatCode="0;[RED]\-0"/>
    <numFmt numFmtId="171" formatCode="_(* #,##0_);_(* \(#,##0\);_(* \-_);_(@_)"/>
  </numFmts>
  <fonts count="40">
    <font>
      <sz val="11"/>
      <color rgb="FF000000"/>
      <name val="Calibri"/>
      <family val="2"/>
      <charset val="1"/>
    </font>
    <font>
      <sz val="10"/>
      <name val="Arial"/>
      <family val="0"/>
    </font>
    <font>
      <sz val="10"/>
      <name val="Arial"/>
      <family val="0"/>
    </font>
    <font>
      <sz val="10"/>
      <name val="Arial"/>
      <family val="0"/>
    </font>
    <font>
      <b val="true"/>
      <sz val="22"/>
      <color rgb="FF000000"/>
      <name val="Calibri"/>
      <family val="2"/>
      <charset val="1"/>
    </font>
    <font>
      <sz val="18"/>
      <color rgb="FF000000"/>
      <name val="Calibri"/>
      <family val="2"/>
      <charset val="1"/>
    </font>
    <font>
      <sz val="18"/>
      <color rgb="FF000000"/>
      <name val="Century Gothic"/>
      <family val="1"/>
      <charset val="1"/>
    </font>
    <font>
      <sz val="11"/>
      <color rgb="FF000000"/>
      <name val="Verdana"/>
      <family val="2"/>
      <charset val="1"/>
    </font>
    <font>
      <b val="true"/>
      <sz val="22"/>
      <color rgb="FF808080"/>
      <name val="Century Gothic"/>
      <family val="1"/>
      <charset val="1"/>
    </font>
    <font>
      <sz val="11"/>
      <color rgb="FF000000"/>
      <name val="Century Gothic"/>
      <family val="0"/>
      <charset val="1"/>
    </font>
    <font>
      <sz val="10"/>
      <color rgb="FF000000"/>
      <name val="Century Gothic"/>
      <family val="1"/>
      <charset val="1"/>
    </font>
    <font>
      <b val="true"/>
      <sz val="16"/>
      <color rgb="FF000000"/>
      <name val="Century Gothic"/>
      <family val="1"/>
      <charset val="1"/>
    </font>
    <font>
      <sz val="14"/>
      <color rgb="FF000000"/>
      <name val="Century Gothic"/>
      <family val="1"/>
      <charset val="1"/>
    </font>
    <font>
      <b val="true"/>
      <sz val="20"/>
      <color rgb="FF000000"/>
      <name val="Century Gothic"/>
      <family val="1"/>
      <charset val="1"/>
    </font>
    <font>
      <sz val="16"/>
      <color rgb="FF000000"/>
      <name val="Verdana"/>
      <family val="2"/>
      <charset val="1"/>
    </font>
    <font>
      <u val="single"/>
      <sz val="11"/>
      <color rgb="FFF7B615"/>
      <name val="Calibri"/>
      <family val="2"/>
      <charset val="1"/>
    </font>
    <font>
      <b val="true"/>
      <sz val="22"/>
      <color rgb="FFFFFFFF"/>
      <name val="Century Gothic"/>
      <family val="2"/>
      <charset val="1"/>
    </font>
    <font>
      <sz val="10"/>
      <color rgb="FFFFFFFF"/>
      <name val="Century Gothic"/>
      <family val="1"/>
      <charset val="1"/>
    </font>
    <font>
      <sz val="10"/>
      <color rgb="FF355D7E"/>
      <name val="Century Gothic"/>
      <family val="0"/>
      <charset val="1"/>
    </font>
    <font>
      <sz val="10"/>
      <color rgb="FF000000"/>
      <name val="Century Gothic"/>
      <family val="0"/>
      <charset val="1"/>
    </font>
    <font>
      <sz val="10"/>
      <color rgb="FF2A6099"/>
      <name val="Century Gothic"/>
      <family val="1"/>
      <charset val="1"/>
    </font>
    <font>
      <b val="true"/>
      <sz val="18"/>
      <color rgb="FF000000"/>
      <name val="Calibri"/>
      <family val="2"/>
      <charset val="1"/>
    </font>
    <font>
      <b val="true"/>
      <sz val="14"/>
      <color rgb="FF000000"/>
      <name val="Calibri"/>
      <family val="2"/>
      <charset val="1"/>
    </font>
    <font>
      <b val="true"/>
      <sz val="11"/>
      <color rgb="FF000000"/>
      <name val="Calibri"/>
      <family val="2"/>
      <charset val="1"/>
    </font>
    <font>
      <b val="true"/>
      <sz val="14"/>
      <name val="Arial"/>
      <family val="2"/>
    </font>
    <font>
      <sz val="10"/>
      <name val="Arial"/>
      <family val="2"/>
    </font>
    <font>
      <b val="true"/>
      <sz val="13"/>
      <name val="Arial"/>
      <family val="2"/>
    </font>
    <font>
      <sz val="18"/>
      <color rgb="FF3A5D9C"/>
      <name val="Arial"/>
      <family val="1"/>
      <charset val="1"/>
    </font>
    <font>
      <b val="true"/>
      <sz val="18"/>
      <name val="Arial"/>
      <family val="2"/>
      <charset val="1"/>
    </font>
    <font>
      <sz val="10"/>
      <name val="Arial"/>
      <family val="2"/>
      <charset val="1"/>
    </font>
    <font>
      <sz val="3"/>
      <color rgb="FFFFFFFF"/>
      <name val="Arial"/>
      <family val="2"/>
      <charset val="1"/>
    </font>
    <font>
      <sz val="8"/>
      <name val="Tahoma"/>
      <family val="2"/>
      <charset val="1"/>
    </font>
    <font>
      <sz val="11"/>
      <name val="Arial"/>
      <family val="2"/>
      <charset val="1"/>
    </font>
    <font>
      <b val="true"/>
      <sz val="14"/>
      <color rgb="FFFFFFFF"/>
      <name val="Arial"/>
      <family val="1"/>
      <charset val="1"/>
    </font>
    <font>
      <b val="true"/>
      <sz val="14"/>
      <color rgb="FFFFFFFF"/>
      <name val="Arial"/>
      <family val="2"/>
      <charset val="1"/>
    </font>
    <font>
      <b val="true"/>
      <i val="true"/>
      <sz val="11"/>
      <name val="Arial"/>
      <family val="2"/>
      <charset val="1"/>
    </font>
    <font>
      <i val="true"/>
      <sz val="11"/>
      <name val="Arial"/>
      <family val="2"/>
      <charset val="1"/>
    </font>
    <font>
      <b val="true"/>
      <sz val="11"/>
      <name val="Arial"/>
      <family val="2"/>
      <charset val="1"/>
    </font>
    <font>
      <b val="true"/>
      <sz val="12"/>
      <name val="Arial"/>
      <family val="2"/>
      <charset val="1"/>
    </font>
    <font>
      <sz val="14"/>
      <color rgb="FF000000"/>
      <name val="Arial"/>
      <family val="2"/>
      <charset val="1"/>
    </font>
  </fonts>
  <fills count="22">
    <fill>
      <patternFill patternType="none"/>
    </fill>
    <fill>
      <patternFill patternType="gray125"/>
    </fill>
    <fill>
      <patternFill patternType="solid">
        <fgColor rgb="FFFFFFFF"/>
        <bgColor rgb="FFF2F2F2"/>
      </patternFill>
    </fill>
    <fill>
      <patternFill patternType="solid">
        <fgColor rgb="FFC0BABA"/>
        <bgColor rgb="FFBFBFBF"/>
      </patternFill>
    </fill>
    <fill>
      <patternFill patternType="solid">
        <fgColor rgb="FFEAE8E8"/>
        <bgColor rgb="FFEDEEE6"/>
      </patternFill>
    </fill>
    <fill>
      <patternFill patternType="solid">
        <fgColor rgb="FFBFD3E4"/>
        <bgColor rgb="FFCCCCCC"/>
      </patternFill>
    </fill>
    <fill>
      <patternFill patternType="solid">
        <fgColor rgb="FFEAF0F6"/>
        <bgColor rgb="FFEEEEEE"/>
      </patternFill>
    </fill>
    <fill>
      <patternFill patternType="solid">
        <fgColor rgb="FFC9CDB3"/>
        <bgColor rgb="FFCCCCCC"/>
      </patternFill>
    </fill>
    <fill>
      <patternFill patternType="solid">
        <fgColor rgb="FFEDEEE6"/>
        <bgColor rgb="FFEEEEEE"/>
      </patternFill>
    </fill>
    <fill>
      <patternFill patternType="solid">
        <fgColor rgb="FFDBDDCD"/>
        <bgColor rgb="FFDDDDDD"/>
      </patternFill>
    </fill>
    <fill>
      <patternFill patternType="solid">
        <fgColor rgb="FFAFD095"/>
        <bgColor rgb="FFC9CDB3"/>
      </patternFill>
    </fill>
    <fill>
      <patternFill patternType="solid">
        <fgColor rgb="FFD4E2ED"/>
        <bgColor rgb="FFD4DEEF"/>
      </patternFill>
    </fill>
    <fill>
      <patternFill patternType="solid">
        <fgColor rgb="FFCCCCCC"/>
        <bgColor rgb="FFC9CDB3"/>
      </patternFill>
    </fill>
    <fill>
      <patternFill patternType="solid">
        <fgColor rgb="FF94B6D2"/>
        <bgColor rgb="FFB2B2B2"/>
      </patternFill>
    </fill>
    <fill>
      <patternFill patternType="solid">
        <fgColor rgb="FF808080"/>
        <bgColor rgb="FF968C8C"/>
      </patternFill>
    </fill>
    <fill>
      <patternFill patternType="solid">
        <fgColor rgb="FF595959"/>
        <bgColor rgb="FF666666"/>
      </patternFill>
    </fill>
    <fill>
      <patternFill patternType="solid">
        <fgColor rgb="FFDDDDDD"/>
        <bgColor rgb="FFDBDDCD"/>
      </patternFill>
    </fill>
    <fill>
      <patternFill patternType="solid">
        <fgColor rgb="FF666666"/>
        <bgColor rgb="FF595959"/>
      </patternFill>
    </fill>
    <fill>
      <patternFill patternType="solid">
        <fgColor rgb="FF999999"/>
        <bgColor rgb="FF968C8C"/>
      </patternFill>
    </fill>
    <fill>
      <patternFill patternType="solid">
        <fgColor rgb="FFEEEEEE"/>
        <bgColor rgb="FFEDEEE6"/>
      </patternFill>
    </fill>
    <fill>
      <patternFill patternType="solid">
        <fgColor rgb="FFF2F2F2"/>
        <bgColor rgb="FFEEEEEE"/>
      </patternFill>
    </fill>
    <fill>
      <patternFill patternType="solid">
        <fgColor rgb="FFD4DEEF"/>
        <bgColor rgb="FFD4E2ED"/>
      </patternFill>
    </fill>
  </fills>
  <borders count="8">
    <border diagonalUp="false" diagonalDown="false">
      <left/>
      <right/>
      <top/>
      <bottom/>
      <diagonal/>
    </border>
    <border diagonalUp="false" diagonalDown="false">
      <left style="thin"/>
      <right style="thin"/>
      <top style="thin"/>
      <bottom style="thin"/>
      <diagonal/>
    </border>
    <border diagonalUp="false" diagonalDown="false">
      <left style="thin">
        <color rgb="FFB2B2B2"/>
      </left>
      <right style="thin">
        <color rgb="FFB2B2B2"/>
      </right>
      <top style="thin">
        <color rgb="FFB2B2B2"/>
      </top>
      <bottom style="thin">
        <color rgb="FFB2B2B2"/>
      </bottom>
      <diagonal/>
    </border>
    <border diagonalUp="false" diagonalDown="false">
      <left style="hair">
        <color rgb="FFA6A6A6"/>
      </left>
      <right style="hair">
        <color rgb="FFA6A6A6"/>
      </right>
      <top style="hair">
        <color rgb="FFA6A6A6"/>
      </top>
      <bottom style="hair">
        <color rgb="FFA6A6A6"/>
      </bottom>
      <diagonal/>
    </border>
    <border diagonalUp="false" diagonalDown="false">
      <left style="hair">
        <color rgb="FFBFBFBF"/>
      </left>
      <right style="hair">
        <color rgb="FFBFBFBF"/>
      </right>
      <top style="hair">
        <color rgb="FFBFBFBF"/>
      </top>
      <bottom style="hair">
        <color rgb="FFBFBFBF"/>
      </bottom>
      <diagonal/>
    </border>
    <border diagonalUp="false" diagonalDown="false">
      <left style="hair">
        <color rgb="FFA6A6A6"/>
      </left>
      <right/>
      <top style="hair">
        <color rgb="FFA6A6A6"/>
      </top>
      <bottom style="hair">
        <color rgb="FFA6A6A6"/>
      </bottom>
      <diagonal/>
    </border>
    <border diagonalUp="false" diagonalDown="false">
      <left style="thin">
        <color rgb="FFA6A6A6"/>
      </left>
      <right style="thin">
        <color rgb="FFA6A6A6"/>
      </right>
      <top style="thin">
        <color rgb="FFA6A6A6"/>
      </top>
      <bottom style="thin">
        <color rgb="FFA6A6A6"/>
      </bottom>
      <diagonal/>
    </border>
    <border diagonalUp="false" diagonalDown="false">
      <left style="thick">
        <color rgb="FFA6A6A6"/>
      </left>
      <right/>
      <top/>
      <bottom/>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42" fontId="1" fillId="0" borderId="0" applyFont="true" applyBorder="false" applyAlignment="false" applyProtection="false"/>
    <xf numFmtId="9" fontId="1" fillId="0" borderId="0" applyFont="true" applyBorder="false" applyAlignment="false" applyProtection="false"/>
    <xf numFmtId="164" fontId="15" fillId="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cellStyleXfs>
  <cellXfs count="16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5" fillId="0" borderId="1" xfId="0" applyFont="true" applyBorder="true" applyAlignment="true" applyProtection="false">
      <alignment horizontal="left"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true" indent="0" shrinkToFit="false"/>
      <protection locked="true" hidden="false"/>
    </xf>
    <xf numFmtId="164" fontId="5" fillId="0" borderId="1" xfId="0" applyFont="true" applyBorder="true" applyAlignment="true" applyProtection="false">
      <alignment horizontal="general" vertical="bottom" textRotation="0" wrapText="true" indent="0" shrinkToFit="false"/>
      <protection locked="true" hidden="false"/>
    </xf>
    <xf numFmtId="164" fontId="6" fillId="2" borderId="1" xfId="0" applyFont="true" applyBorder="true" applyAlignment="true" applyProtection="false">
      <alignment horizontal="left" vertical="center" textRotation="0" wrapText="true" indent="1" shrinkToFit="false"/>
      <protection locked="true" hidden="false"/>
    </xf>
    <xf numFmtId="164" fontId="6" fillId="0" borderId="1" xfId="0" applyFont="true" applyBorder="true" applyAlignment="true" applyProtection="false">
      <alignment horizontal="general" vertical="bottom" textRotation="0" wrapText="tru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center"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10" fillId="3" borderId="0" xfId="0" applyFont="true" applyBorder="false" applyAlignment="true" applyProtection="false">
      <alignment horizontal="left" vertical="center" textRotation="0" wrapText="false" indent="1" shrinkToFit="false"/>
      <protection locked="true" hidden="false"/>
    </xf>
    <xf numFmtId="164" fontId="10" fillId="3" borderId="0" xfId="0" applyFont="true" applyBorder="false" applyAlignment="true" applyProtection="false">
      <alignment horizontal="general" vertical="center" textRotation="0" wrapText="false" indent="0" shrinkToFit="false"/>
      <protection locked="true" hidden="false"/>
    </xf>
    <xf numFmtId="164" fontId="10" fillId="3" borderId="0" xfId="0" applyFont="true" applyBorder="true" applyAlignment="true" applyProtection="false">
      <alignment horizontal="general" vertical="center" textRotation="0" wrapText="false" indent="0" shrinkToFit="false"/>
      <protection locked="true" hidden="false"/>
    </xf>
    <xf numFmtId="164" fontId="10" fillId="4" borderId="0" xfId="0" applyFont="true" applyBorder="false" applyAlignment="true" applyProtection="false">
      <alignment horizontal="left" vertical="center" textRotation="0" wrapText="false" indent="1" shrinkToFit="false"/>
      <protection locked="true" hidden="false"/>
    </xf>
    <xf numFmtId="164" fontId="10" fillId="4" borderId="0" xfId="0" applyFont="true" applyBorder="false" applyAlignment="true" applyProtection="false">
      <alignment horizontal="general" vertical="center" textRotation="0" wrapText="false" indent="0" shrinkToFit="false"/>
      <protection locked="true" hidden="false"/>
    </xf>
    <xf numFmtId="164" fontId="10" fillId="4" borderId="0" xfId="0" applyFont="true" applyBorder="true" applyAlignment="true" applyProtection="false">
      <alignment horizontal="general" vertical="center" textRotation="0" wrapText="false" indent="0" shrinkToFit="false"/>
      <protection locked="true" hidden="false"/>
    </xf>
    <xf numFmtId="164" fontId="10" fillId="4" borderId="0" xfId="0" applyFont="true" applyBorder="false" applyAlignment="true" applyProtection="false">
      <alignment horizontal="left" vertical="center" textRotation="0" wrapText="false" indent="2" shrinkToFit="false"/>
      <protection locked="true" hidden="false"/>
    </xf>
    <xf numFmtId="165" fontId="10" fillId="4" borderId="0" xfId="0" applyFont="true" applyBorder="false" applyAlignment="true" applyProtection="false">
      <alignment horizontal="general" vertical="center" textRotation="0" wrapText="false" indent="0" shrinkToFit="false"/>
      <protection locked="true" hidden="false"/>
    </xf>
    <xf numFmtId="165" fontId="10" fillId="4" borderId="0" xfId="0" applyFont="true" applyBorder="true" applyAlignment="true" applyProtection="false">
      <alignment horizontal="general" vertical="center" textRotation="0" wrapText="false" indent="0" shrinkToFit="false"/>
      <protection locked="true" hidden="false"/>
    </xf>
    <xf numFmtId="166" fontId="10" fillId="4" borderId="0" xfId="0" applyFont="true" applyBorder="false" applyAlignment="true" applyProtection="false">
      <alignment horizontal="general" vertical="center" textRotation="0" wrapText="false" indent="0" shrinkToFit="false"/>
      <protection locked="true" hidden="false"/>
    </xf>
    <xf numFmtId="166" fontId="10" fillId="4" borderId="0" xfId="0" applyFont="true" applyBorder="true" applyAlignment="true" applyProtection="false">
      <alignment horizontal="general" vertical="center" textRotation="0" wrapText="false" indent="0" shrinkToFit="false"/>
      <protection locked="true" hidden="false"/>
    </xf>
    <xf numFmtId="167" fontId="10" fillId="4" borderId="0" xfId="0" applyFont="true" applyBorder="false" applyAlignment="true" applyProtection="false">
      <alignment horizontal="general" vertical="center" textRotation="0" wrapText="false" indent="0" shrinkToFit="false"/>
      <protection locked="true" hidden="false"/>
    </xf>
    <xf numFmtId="164" fontId="10" fillId="4" borderId="0" xfId="0" applyFont="true" applyBorder="false" applyAlignment="true" applyProtection="false">
      <alignment horizontal="left" vertical="center" textRotation="0" wrapText="true" indent="1" shrinkToFit="false"/>
      <protection locked="true" hidden="false"/>
    </xf>
    <xf numFmtId="165" fontId="10" fillId="2" borderId="2" xfId="0" applyFont="true" applyBorder="true" applyAlignment="true" applyProtection="false">
      <alignment horizontal="general" vertical="center"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10" fillId="5" borderId="0" xfId="0" applyFont="true" applyBorder="false" applyAlignment="true" applyProtection="false">
      <alignment horizontal="left" vertical="center" textRotation="0" wrapText="false" indent="1" shrinkToFit="false"/>
      <protection locked="true" hidden="false"/>
    </xf>
    <xf numFmtId="164" fontId="10" fillId="5" borderId="0" xfId="0" applyFont="true" applyBorder="false" applyAlignment="true" applyProtection="false">
      <alignment horizontal="general" vertical="center" textRotation="0" wrapText="false" indent="0" shrinkToFit="false"/>
      <protection locked="true" hidden="false"/>
    </xf>
    <xf numFmtId="164" fontId="10" fillId="5" borderId="0" xfId="0" applyFont="true" applyBorder="true" applyAlignment="true" applyProtection="false">
      <alignment horizontal="general" vertical="center" textRotation="0" wrapText="false" indent="0" shrinkToFit="false"/>
      <protection locked="true" hidden="false"/>
    </xf>
    <xf numFmtId="164" fontId="10" fillId="6" borderId="0" xfId="0" applyFont="true" applyBorder="false" applyAlignment="true" applyProtection="false">
      <alignment horizontal="general" vertical="center" textRotation="0" wrapText="false" indent="0" shrinkToFit="false"/>
      <protection locked="true" hidden="false"/>
    </xf>
    <xf numFmtId="164" fontId="10" fillId="6" borderId="0" xfId="0" applyFont="true" applyBorder="true" applyAlignment="true" applyProtection="false">
      <alignment horizontal="general" vertical="center" textRotation="0" wrapText="false" indent="0" shrinkToFit="false"/>
      <protection locked="true" hidden="false"/>
    </xf>
    <xf numFmtId="164" fontId="10" fillId="6" borderId="0" xfId="0" applyFont="true" applyBorder="false" applyAlignment="true" applyProtection="false">
      <alignment horizontal="left" vertical="center" textRotation="0" wrapText="false" indent="2" shrinkToFit="false"/>
      <protection locked="true" hidden="false"/>
    </xf>
    <xf numFmtId="164" fontId="10" fillId="0" borderId="3" xfId="0" applyFont="true" applyBorder="true" applyAlignment="true" applyProtection="false">
      <alignment horizontal="center" vertical="center" textRotation="0" wrapText="false" indent="0" shrinkToFit="false"/>
      <protection locked="true" hidden="false"/>
    </xf>
    <xf numFmtId="164" fontId="10" fillId="6" borderId="0" xfId="0" applyFont="true" applyBorder="true" applyAlignment="true" applyProtection="false">
      <alignment horizontal="center" vertical="center" textRotation="0" wrapText="fals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10" fillId="0" borderId="0" xfId="0" applyFont="true" applyBorder="true" applyAlignment="true" applyProtection="false">
      <alignment horizontal="general" vertical="center" textRotation="0" wrapText="false" indent="0" shrinkToFit="false"/>
      <protection locked="true" hidden="false"/>
    </xf>
    <xf numFmtId="164" fontId="10" fillId="7" borderId="0" xfId="0" applyFont="true" applyBorder="false" applyAlignment="true" applyProtection="false">
      <alignment horizontal="left" vertical="center" textRotation="0" wrapText="false" indent="1" shrinkToFit="false"/>
      <protection locked="true" hidden="false"/>
    </xf>
    <xf numFmtId="164" fontId="10" fillId="7" borderId="0" xfId="0" applyFont="true" applyBorder="false" applyAlignment="true" applyProtection="false">
      <alignment horizontal="center" vertical="center" textRotation="0" wrapText="false" indent="0" shrinkToFit="false"/>
      <protection locked="true" hidden="false"/>
    </xf>
    <xf numFmtId="164" fontId="10" fillId="7" borderId="0" xfId="0" applyFont="true" applyBorder="true" applyAlignment="true" applyProtection="false">
      <alignment horizontal="center" vertical="center" textRotation="0" wrapText="false" indent="0" shrinkToFit="false"/>
      <protection locked="true" hidden="false"/>
    </xf>
    <xf numFmtId="164" fontId="10" fillId="8" borderId="0" xfId="0" applyFont="true" applyBorder="false" applyAlignment="true" applyProtection="false">
      <alignment horizontal="left" vertical="center" textRotation="0" wrapText="false" indent="1" shrinkToFit="false"/>
      <protection locked="true" hidden="false"/>
    </xf>
    <xf numFmtId="164" fontId="10" fillId="8" borderId="0" xfId="0" applyFont="true" applyBorder="false" applyAlignment="true" applyProtection="false">
      <alignment horizontal="general" vertical="center" textRotation="0" wrapText="false" indent="0" shrinkToFit="false"/>
      <protection locked="true" hidden="false"/>
    </xf>
    <xf numFmtId="164" fontId="10" fillId="8" borderId="0" xfId="0" applyFont="true" applyBorder="true" applyAlignment="true" applyProtection="false">
      <alignment horizontal="general" vertical="center" textRotation="0" wrapText="false" indent="0" shrinkToFit="false"/>
      <protection locked="true" hidden="false"/>
    </xf>
    <xf numFmtId="164" fontId="10" fillId="8" borderId="0" xfId="0" applyFont="true" applyBorder="false" applyAlignment="true" applyProtection="false">
      <alignment horizontal="left" vertical="center" textRotation="0" wrapText="false" indent="2" shrinkToFit="false"/>
      <protection locked="true" hidden="false"/>
    </xf>
    <xf numFmtId="165" fontId="10" fillId="0" borderId="4" xfId="17" applyFont="true" applyBorder="true" applyAlignment="true" applyProtection="true">
      <alignment horizontal="general" vertical="center" textRotation="0" wrapText="false" indent="0" shrinkToFit="false"/>
      <protection locked="true" hidden="false"/>
    </xf>
    <xf numFmtId="165" fontId="10" fillId="8" borderId="0" xfId="17" applyFont="true" applyBorder="true" applyAlignment="true" applyProtection="true">
      <alignment horizontal="general" vertical="center" textRotation="0" wrapText="false" indent="0" shrinkToFit="false"/>
      <protection locked="true" hidden="false"/>
    </xf>
    <xf numFmtId="164" fontId="10" fillId="9" borderId="0" xfId="0" applyFont="true" applyBorder="true" applyAlignment="true" applyProtection="false">
      <alignment horizontal="left" vertical="center" textRotation="0" wrapText="false" indent="1" shrinkToFit="false"/>
      <protection locked="true" hidden="false"/>
    </xf>
    <xf numFmtId="165" fontId="10" fillId="9" borderId="0" xfId="17" applyFont="true" applyBorder="true" applyAlignment="true" applyProtection="true">
      <alignment horizontal="general" vertical="center"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1" shrinkToFit="false"/>
      <protection locked="true" hidden="false"/>
    </xf>
    <xf numFmtId="164" fontId="11" fillId="10" borderId="0" xfId="0" applyFont="true" applyBorder="false" applyAlignment="true" applyProtection="false">
      <alignment horizontal="left" vertical="center" textRotation="0" wrapText="false" indent="1" shrinkToFit="false"/>
      <protection locked="true" hidden="false"/>
    </xf>
    <xf numFmtId="164" fontId="12" fillId="2" borderId="1" xfId="0" applyFont="true" applyBorder="true" applyAlignment="true" applyProtection="false">
      <alignment horizontal="general" vertical="center" textRotation="0" wrapText="false" indent="0" shrinkToFit="false"/>
      <protection locked="true" hidden="false"/>
    </xf>
    <xf numFmtId="164" fontId="10" fillId="10" borderId="0" xfId="0" applyFont="true" applyBorder="false" applyAlignment="true" applyProtection="false">
      <alignment horizontal="general" vertical="center" textRotation="0" wrapText="false" indent="0" shrinkToFit="false"/>
      <protection locked="true" hidden="false"/>
    </xf>
    <xf numFmtId="164" fontId="10" fillId="10" borderId="0" xfId="0" applyFont="true" applyBorder="true" applyAlignment="true" applyProtection="false">
      <alignment horizontal="general" vertical="center" textRotation="0" wrapText="false" indent="0" shrinkToFit="false"/>
      <protection locked="true" hidden="false"/>
    </xf>
    <xf numFmtId="164" fontId="13" fillId="2" borderId="0" xfId="0" applyFont="true" applyBorder="false" applyAlignment="true" applyProtection="false">
      <alignment horizontal="left" vertical="center" textRotation="0" wrapText="false" indent="1" shrinkToFit="false"/>
      <protection locked="true" hidden="false"/>
    </xf>
    <xf numFmtId="164" fontId="10" fillId="2" borderId="0" xfId="0" applyFont="true" applyBorder="false" applyAlignment="true" applyProtection="false">
      <alignment horizontal="general" vertical="center" textRotation="0" wrapText="false" indent="0" shrinkToFit="false"/>
      <protection locked="true" hidden="false"/>
    </xf>
    <xf numFmtId="164" fontId="10" fillId="2" borderId="0" xfId="0" applyFont="true" applyBorder="true" applyAlignment="true" applyProtection="false">
      <alignment horizontal="general" vertical="center" textRotation="0" wrapText="false" indent="0" shrinkToFit="false"/>
      <protection locked="true" hidden="false"/>
    </xf>
    <xf numFmtId="164" fontId="10" fillId="5" borderId="0" xfId="0" applyFont="true" applyBorder="false" applyAlignment="true" applyProtection="false">
      <alignment horizontal="center" vertical="center" textRotation="0" wrapText="false" indent="0" shrinkToFit="false"/>
      <protection locked="true" hidden="false"/>
    </xf>
    <xf numFmtId="164" fontId="10" fillId="5" borderId="0" xfId="0" applyFont="true" applyBorder="true" applyAlignment="true" applyProtection="false">
      <alignment horizontal="center" vertical="center" textRotation="0" wrapText="false" indent="0" shrinkToFit="false"/>
      <protection locked="true" hidden="false"/>
    </xf>
    <xf numFmtId="164" fontId="10" fillId="6" borderId="0" xfId="0" applyFont="true" applyBorder="false" applyAlignment="true" applyProtection="false">
      <alignment horizontal="left" vertical="center" textRotation="0" wrapText="false" indent="1" shrinkToFit="false"/>
      <protection locked="true" hidden="false"/>
    </xf>
    <xf numFmtId="165" fontId="10" fillId="6" borderId="0" xfId="17" applyFont="true" applyBorder="true" applyAlignment="true" applyProtection="true">
      <alignment horizontal="general" vertical="center" textRotation="0" wrapText="false" indent="0" shrinkToFit="false"/>
      <protection locked="true" hidden="false"/>
    </xf>
    <xf numFmtId="164" fontId="10" fillId="11" borderId="0" xfId="0" applyFont="true" applyBorder="true" applyAlignment="true" applyProtection="false">
      <alignment horizontal="left" vertical="center" textRotation="0" wrapText="false" indent="1" shrinkToFit="false"/>
      <protection locked="true" hidden="false"/>
    </xf>
    <xf numFmtId="165" fontId="10" fillId="11" borderId="0" xfId="17" applyFont="true" applyBorder="true" applyAlignment="true" applyProtection="true">
      <alignment horizontal="general" vertical="center" textRotation="0" wrapText="false" indent="0" shrinkToFit="false"/>
      <protection locked="true" hidden="false"/>
    </xf>
    <xf numFmtId="166" fontId="10" fillId="0" borderId="4" xfId="17" applyFont="true" applyBorder="true" applyAlignment="true" applyProtection="true">
      <alignment horizontal="general" vertical="center" textRotation="0" wrapText="false" indent="0" shrinkToFit="false"/>
      <protection locked="true" hidden="false"/>
    </xf>
    <xf numFmtId="166" fontId="10" fillId="0" borderId="4" xfId="0" applyFont="true" applyBorder="true" applyAlignment="true" applyProtection="false">
      <alignment horizontal="general" vertical="center" textRotation="0" wrapText="false" indent="0" shrinkToFit="false"/>
      <protection locked="true" hidden="false"/>
    </xf>
    <xf numFmtId="166" fontId="10" fillId="6" borderId="0" xfId="0" applyFont="true" applyBorder="true" applyAlignment="true" applyProtection="false">
      <alignment horizontal="general" vertical="center" textRotation="0" wrapText="false" indent="0" shrinkToFit="false"/>
      <protection locked="true" hidden="false"/>
    </xf>
    <xf numFmtId="165" fontId="10" fillId="11" borderId="0" xfId="0" applyFont="true" applyBorder="true" applyAlignment="true" applyProtection="false">
      <alignment horizontal="general" vertical="center" textRotation="0" wrapText="false" indent="0" shrinkToFit="false"/>
      <protection locked="true" hidden="false"/>
    </xf>
    <xf numFmtId="165" fontId="10" fillId="0" borderId="4" xfId="0" applyFont="true" applyBorder="true" applyAlignment="true" applyProtection="false">
      <alignment horizontal="general" vertical="center" textRotation="0" wrapText="false" indent="0" shrinkToFit="false"/>
      <protection locked="true" hidden="false"/>
    </xf>
    <xf numFmtId="165" fontId="10" fillId="6" borderId="0" xfId="0" applyFont="true" applyBorder="true" applyAlignment="true" applyProtection="false">
      <alignment horizontal="general" vertical="center" textRotation="0" wrapText="false" indent="0" shrinkToFit="false"/>
      <protection locked="true" hidden="false"/>
    </xf>
    <xf numFmtId="165" fontId="10" fillId="0" borderId="3" xfId="17" applyFont="true" applyBorder="true" applyAlignment="true" applyProtection="true">
      <alignment horizontal="general" vertical="center" textRotation="0" wrapText="false" indent="0" shrinkToFit="false"/>
      <protection locked="true" hidden="false"/>
    </xf>
    <xf numFmtId="165" fontId="10" fillId="0" borderId="5" xfId="0" applyFont="true" applyBorder="true" applyAlignment="true" applyProtection="false">
      <alignment horizontal="general" vertical="center"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16" fillId="0" borderId="0" xfId="20" applyFont="true" applyBorder="true" applyAlignment="true" applyProtection="true">
      <alignment horizontal="center" vertical="center" textRotation="0" wrapText="false" indent="0" shrinkToFit="false"/>
      <protection locked="true" hidden="false"/>
    </xf>
    <xf numFmtId="164" fontId="10" fillId="12" borderId="0" xfId="0" applyFont="true" applyBorder="false" applyAlignment="false" applyProtection="false">
      <alignment horizontal="general" vertical="bottom" textRotation="0" wrapText="false" indent="0" shrinkToFit="false"/>
      <protection locked="true" hidden="false"/>
    </xf>
    <xf numFmtId="164" fontId="10" fillId="12" borderId="0" xfId="0" applyFont="true" applyBorder="true" applyAlignment="false" applyProtection="false">
      <alignment horizontal="general" vertical="bottom" textRotation="0" wrapText="false" indent="0" shrinkToFit="false"/>
      <protection locked="true" hidden="false"/>
    </xf>
    <xf numFmtId="164" fontId="13" fillId="10" borderId="0" xfId="0" applyFont="true" applyBorder="false" applyAlignment="true" applyProtection="false">
      <alignment horizontal="left" vertical="center" textRotation="0" wrapText="false" indent="1" shrinkToFit="false"/>
      <protection locked="true" hidden="false"/>
    </xf>
    <xf numFmtId="164" fontId="13" fillId="0" borderId="0" xfId="0" applyFont="true" applyBorder="false" applyAlignment="true" applyProtection="false">
      <alignment horizontal="left" vertical="center" textRotation="0" wrapText="false" indent="1"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8" fillId="0" borderId="0" xfId="0" applyFont="true" applyBorder="false" applyAlignment="true" applyProtection="false">
      <alignment horizontal="left"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7" fillId="13" borderId="0" xfId="0" applyFont="true" applyBorder="false" applyAlignment="true" applyProtection="false">
      <alignment horizontal="left" vertical="center" textRotation="0" wrapText="true" indent="1" shrinkToFit="false"/>
      <protection locked="true" hidden="false"/>
    </xf>
    <xf numFmtId="164" fontId="17" fillId="13" borderId="0" xfId="0" applyFont="true" applyBorder="false" applyAlignment="true" applyProtection="false">
      <alignment horizontal="general" vertical="center" textRotation="0" wrapText="true" indent="0" shrinkToFit="false"/>
      <protection locked="true" hidden="false"/>
    </xf>
    <xf numFmtId="164" fontId="0" fillId="0" borderId="0" xfId="0" applyFont="false" applyBorder="false" applyAlignment="true" applyProtection="false">
      <alignment horizontal="general" vertical="center" textRotation="0" wrapText="true" indent="0" shrinkToFit="false"/>
      <protection locked="true" hidden="false"/>
    </xf>
    <xf numFmtId="164" fontId="18" fillId="11" borderId="0" xfId="0" applyFont="true" applyBorder="true" applyAlignment="true" applyProtection="false">
      <alignment horizontal="right" vertical="center" textRotation="0" wrapText="true" indent="2" shrinkToFit="false"/>
      <protection locked="true" hidden="false"/>
    </xf>
    <xf numFmtId="168" fontId="10" fillId="11" borderId="0" xfId="0" applyFont="true" applyBorder="false" applyAlignment="true" applyProtection="false">
      <alignment horizontal="center" vertical="center" textRotation="0" wrapText="true" indent="0" shrinkToFit="false"/>
      <protection locked="true" hidden="false"/>
    </xf>
    <xf numFmtId="164" fontId="18" fillId="11" borderId="0" xfId="0" applyFont="true" applyBorder="false" applyAlignment="true" applyProtection="false">
      <alignment horizontal="right" vertical="center" textRotation="0" wrapText="true" indent="2" shrinkToFit="false"/>
      <protection locked="true" hidden="false"/>
    </xf>
    <xf numFmtId="164" fontId="18" fillId="11" borderId="0" xfId="0" applyFont="true" applyBorder="false" applyAlignment="true" applyProtection="false">
      <alignment horizontal="center" vertical="center" textRotation="0" wrapText="true" indent="0" shrinkToFit="false"/>
      <protection locked="true" hidden="false"/>
    </xf>
    <xf numFmtId="164" fontId="18" fillId="11" borderId="0" xfId="0" applyFont="true" applyBorder="true" applyAlignment="true" applyProtection="false">
      <alignment horizontal="right" vertical="center" textRotation="0" wrapText="true" indent="0" shrinkToFit="false"/>
      <protection locked="true" hidden="false"/>
    </xf>
    <xf numFmtId="167" fontId="10" fillId="11" borderId="0" xfId="0" applyFont="true" applyBorder="false" applyAlignment="true" applyProtection="false">
      <alignment horizontal="center" vertical="center" textRotation="0" wrapText="true" indent="0" shrinkToFit="false"/>
      <protection locked="true" hidden="false"/>
    </xf>
    <xf numFmtId="164" fontId="18" fillId="11" borderId="0" xfId="0" applyFont="true" applyBorder="true" applyAlignment="true" applyProtection="false">
      <alignment horizontal="center" vertical="center" textRotation="0" wrapText="true" indent="0" shrinkToFit="false"/>
      <protection locked="true" hidden="false"/>
    </xf>
    <xf numFmtId="164" fontId="10" fillId="0" borderId="3" xfId="0" applyFont="true" applyBorder="true" applyAlignment="true" applyProtection="false">
      <alignment horizontal="center" vertical="center" textRotation="0" wrapText="true" indent="0" shrinkToFit="false"/>
      <protection locked="true" hidden="false"/>
    </xf>
    <xf numFmtId="167" fontId="19" fillId="11" borderId="0" xfId="0" applyFont="true" applyBorder="true" applyAlignment="true" applyProtection="false">
      <alignment horizontal="center" vertical="center" textRotation="0" wrapText="true" indent="0" shrinkToFit="false"/>
      <protection locked="true" hidden="false"/>
    </xf>
    <xf numFmtId="164" fontId="20" fillId="11" borderId="0" xfId="0" applyFont="true" applyBorder="false" applyAlignment="true" applyProtection="false">
      <alignment horizontal="left" vertical="center" textRotation="0" wrapText="false" indent="1" shrinkToFit="false"/>
      <protection locked="true" hidden="false"/>
    </xf>
    <xf numFmtId="164" fontId="10" fillId="11" borderId="0" xfId="0" applyFont="true" applyBorder="false" applyAlignment="true" applyProtection="false">
      <alignment horizontal="general" vertical="center" textRotation="0" wrapText="false" indent="0" shrinkToFit="false"/>
      <protection locked="true" hidden="false"/>
    </xf>
    <xf numFmtId="167" fontId="10" fillId="11" borderId="0" xfId="0" applyFont="true" applyBorder="false" applyAlignment="true" applyProtection="false">
      <alignment horizontal="center" vertical="center" textRotation="0" wrapText="false" indent="0" shrinkToFit="false"/>
      <protection locked="true" hidden="false"/>
    </xf>
    <xf numFmtId="164" fontId="17" fillId="13" borderId="0" xfId="0" applyFont="true" applyBorder="false" applyAlignment="true" applyProtection="false">
      <alignment horizontal="left" vertical="center" textRotation="0" wrapText="false" indent="1" shrinkToFit="false"/>
      <protection locked="true" hidden="false"/>
    </xf>
    <xf numFmtId="164" fontId="10" fillId="13" borderId="0" xfId="0" applyFont="true" applyBorder="false" applyAlignment="true" applyProtection="false">
      <alignment horizontal="general" vertical="center" textRotation="0" wrapText="false" indent="0" shrinkToFit="false"/>
      <protection locked="true" hidden="false"/>
    </xf>
    <xf numFmtId="164" fontId="10" fillId="11" borderId="0" xfId="0" applyFont="true" applyBorder="false" applyAlignment="true" applyProtection="false">
      <alignment horizontal="left" vertical="center" textRotation="0" wrapText="false" indent="1" shrinkToFit="false"/>
      <protection locked="true" hidden="false"/>
    </xf>
    <xf numFmtId="164" fontId="18" fillId="11" borderId="0" xfId="0" applyFont="true" applyBorder="true" applyAlignment="true" applyProtection="false">
      <alignment horizontal="right" vertical="center" textRotation="0" wrapText="false" indent="0" shrinkToFit="false"/>
      <protection locked="true" hidden="false"/>
    </xf>
    <xf numFmtId="169" fontId="10" fillId="0" borderId="3" xfId="0" applyFont="true" applyBorder="true" applyAlignment="true" applyProtection="false">
      <alignment horizontal="center" vertical="center" textRotation="0" wrapText="false" indent="0" shrinkToFit="false"/>
      <protection locked="true" hidden="false"/>
    </xf>
    <xf numFmtId="164" fontId="20" fillId="11" borderId="0" xfId="0" applyFont="true" applyBorder="false" applyAlignment="true" applyProtection="false">
      <alignment horizontal="general" vertical="center" textRotation="0" wrapText="false" indent="0" shrinkToFit="false"/>
      <protection locked="true" hidden="false"/>
    </xf>
    <xf numFmtId="164" fontId="20" fillId="11" borderId="0" xfId="0" applyFont="true" applyBorder="false" applyAlignment="true" applyProtection="false">
      <alignment horizontal="center" vertical="center" textRotation="0" wrapText="true" indent="0" shrinkToFit="false"/>
      <protection locked="true" hidden="false"/>
    </xf>
    <xf numFmtId="164" fontId="18" fillId="11" borderId="0" xfId="0" applyFont="true" applyBorder="false" applyAlignment="true" applyProtection="false">
      <alignment horizontal="general" vertical="center" textRotation="0" wrapText="false" indent="0" shrinkToFit="false"/>
      <protection locked="true" hidden="false"/>
    </xf>
    <xf numFmtId="164" fontId="18" fillId="11" borderId="0" xfId="0" applyFont="true" applyBorder="false" applyAlignment="true" applyProtection="false">
      <alignment horizontal="right" vertical="center" textRotation="0" wrapText="false" indent="0" shrinkToFit="false"/>
      <protection locked="true" hidden="false"/>
    </xf>
    <xf numFmtId="164" fontId="9" fillId="0" borderId="0" xfId="0" applyFont="true" applyBorder="false" applyAlignment="true" applyProtection="false">
      <alignment horizontal="general" vertical="center" textRotation="0" wrapText="true" indent="0" shrinkToFit="false"/>
      <protection locked="true" hidden="false"/>
    </xf>
    <xf numFmtId="164" fontId="17" fillId="14" borderId="6" xfId="0" applyFont="true" applyBorder="true" applyAlignment="true" applyProtection="false">
      <alignment horizontal="center" vertical="center" textRotation="0" wrapText="true" indent="0" shrinkToFit="false"/>
      <protection locked="true" hidden="false"/>
    </xf>
    <xf numFmtId="164" fontId="10" fillId="15" borderId="6" xfId="0" applyFont="true" applyBorder="true" applyAlignment="true" applyProtection="false">
      <alignment horizontal="center" vertical="center" textRotation="0" wrapText="true" indent="0" shrinkToFit="false"/>
      <protection locked="true" hidden="false"/>
    </xf>
    <xf numFmtId="164" fontId="10" fillId="15" borderId="6" xfId="0" applyFont="true" applyBorder="true" applyAlignment="true" applyProtection="false">
      <alignment horizontal="general" vertical="center" textRotation="0" wrapText="true" indent="0" shrinkToFit="false"/>
      <protection locked="true" hidden="false"/>
    </xf>
    <xf numFmtId="168" fontId="10" fillId="16" borderId="6" xfId="0" applyFont="true" applyBorder="true" applyAlignment="true" applyProtection="false">
      <alignment horizontal="center" vertical="center" textRotation="0" wrapText="true" indent="0" shrinkToFit="false"/>
      <protection locked="true" hidden="false"/>
    </xf>
    <xf numFmtId="169" fontId="10" fillId="16" borderId="6" xfId="0" applyFont="true" applyBorder="true" applyAlignment="true" applyProtection="false">
      <alignment horizontal="center" vertical="center" textRotation="0" wrapText="true" indent="0" shrinkToFit="false"/>
      <protection locked="true" hidden="false"/>
    </xf>
    <xf numFmtId="167" fontId="10" fillId="12" borderId="6" xfId="0" applyFont="true" applyBorder="true" applyAlignment="true" applyProtection="false">
      <alignment horizontal="center" vertical="center" textRotation="0" wrapText="true" indent="0" shrinkToFit="false"/>
      <protection locked="true" hidden="false"/>
    </xf>
    <xf numFmtId="167" fontId="10" fillId="16" borderId="6" xfId="17" applyFont="true" applyBorder="true" applyAlignment="true" applyProtection="true">
      <alignment horizontal="center" vertical="center" textRotation="0" wrapText="true" indent="0" shrinkToFit="false"/>
      <protection locked="true" hidden="false"/>
    </xf>
    <xf numFmtId="167" fontId="10" fillId="12" borderId="6" xfId="17" applyFont="true" applyBorder="true" applyAlignment="true" applyProtection="true">
      <alignment horizontal="center" vertical="center" textRotation="0" wrapText="true" indent="0" shrinkToFit="false"/>
      <protection locked="true" hidden="false"/>
    </xf>
    <xf numFmtId="169" fontId="0" fillId="16" borderId="2" xfId="0" applyFont="false" applyBorder="true" applyAlignment="true" applyProtection="false">
      <alignment horizontal="center" vertical="center" textRotation="0" wrapText="false" indent="0" shrinkToFit="false"/>
      <protection locked="true" hidden="false"/>
    </xf>
    <xf numFmtId="164" fontId="9" fillId="16" borderId="6" xfId="0" applyFont="true" applyBorder="true" applyAlignment="true" applyProtection="false">
      <alignment horizontal="center" vertical="center" textRotation="0" wrapText="true" indent="0" shrinkToFit="false"/>
      <protection locked="true" hidden="false"/>
    </xf>
    <xf numFmtId="170" fontId="10" fillId="16" borderId="6" xfId="0" applyFont="true" applyBorder="true" applyAlignment="true" applyProtection="false">
      <alignment horizontal="center" vertical="center" textRotation="0" wrapText="true" indent="0" shrinkToFit="false"/>
      <protection locked="true" hidden="false"/>
    </xf>
    <xf numFmtId="164" fontId="10" fillId="17" borderId="6" xfId="0" applyFont="true" applyBorder="true" applyAlignment="true" applyProtection="false">
      <alignment horizontal="center" vertical="center" textRotation="0" wrapText="true" indent="0" shrinkToFit="false"/>
      <protection locked="true" hidden="false"/>
    </xf>
    <xf numFmtId="169" fontId="10" fillId="17" borderId="6" xfId="0" applyFont="true" applyBorder="true" applyAlignment="true" applyProtection="false">
      <alignment horizontal="center" vertical="center" textRotation="0" wrapText="true" indent="0" shrinkToFit="false"/>
      <protection locked="true" hidden="false"/>
    </xf>
    <xf numFmtId="164" fontId="10" fillId="17" borderId="6" xfId="0" applyFont="true" applyBorder="true" applyAlignment="true" applyProtection="false">
      <alignment horizontal="general" vertical="center" textRotation="0" wrapText="true" indent="0" shrinkToFit="false"/>
      <protection locked="true" hidden="false"/>
    </xf>
    <xf numFmtId="165" fontId="10" fillId="17" borderId="6" xfId="17" applyFont="true" applyBorder="true" applyAlignment="true" applyProtection="true">
      <alignment horizontal="general" vertical="center" textRotation="0" wrapText="tru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7" fontId="22" fillId="0" borderId="0" xfId="0" applyFont="true" applyBorder="false" applyAlignment="false" applyProtection="false">
      <alignment horizontal="general"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0" borderId="0" xfId="0" applyFont="true" applyBorder="false" applyAlignment="true" applyProtection="false">
      <alignment horizontal="center" vertical="bottom" textRotation="0" wrapText="false" indent="0" shrinkToFit="false"/>
      <protection locked="true" hidden="false"/>
    </xf>
    <xf numFmtId="168" fontId="0" fillId="0" borderId="0" xfId="0" applyFont="fals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center" vertical="bottom" textRotation="0" wrapText="false" indent="0" shrinkToFit="false"/>
      <protection locked="true" hidden="false"/>
    </xf>
    <xf numFmtId="164" fontId="27" fillId="16" borderId="0" xfId="0" applyFont="true" applyBorder="true" applyAlignment="true" applyProtection="false">
      <alignment horizontal="general" vertical="center" textRotation="0" wrapText="false" indent="0" shrinkToFit="false"/>
      <protection locked="true" hidden="false"/>
    </xf>
    <xf numFmtId="164" fontId="27" fillId="16" borderId="0" xfId="0" applyFont="true" applyBorder="false" applyAlignment="true" applyProtection="false">
      <alignment horizontal="general" vertical="center" textRotation="0" wrapText="false" indent="0" shrinkToFit="false"/>
      <protection locked="true" hidden="false"/>
    </xf>
    <xf numFmtId="164" fontId="28" fillId="16" borderId="0" xfId="0" applyFont="true" applyBorder="false" applyAlignment="true" applyProtection="false">
      <alignment horizontal="general" vertical="center" textRotation="0" wrapText="false" indent="0" shrinkToFit="false"/>
      <protection locked="true" hidden="false"/>
    </xf>
    <xf numFmtId="164" fontId="29" fillId="16" borderId="0" xfId="0" applyFont="true" applyBorder="false" applyAlignment="true" applyProtection="false">
      <alignment horizontal="general" vertical="center" textRotation="0" wrapText="false" indent="0" shrinkToFit="false"/>
      <protection locked="true" hidden="false"/>
    </xf>
    <xf numFmtId="164" fontId="0" fillId="16" borderId="0" xfId="0" applyFont="false" applyBorder="false" applyAlignment="false" applyProtection="false">
      <alignment horizontal="general" vertical="bottom" textRotation="0" wrapText="false" indent="0" shrinkToFit="false"/>
      <protection locked="true" hidden="false"/>
    </xf>
    <xf numFmtId="164" fontId="27" fillId="0" borderId="0" xfId="0" applyFont="true" applyBorder="true" applyAlignment="true" applyProtection="false">
      <alignment horizontal="general" vertical="center" textRotation="0" wrapText="false" indent="0" shrinkToFit="false"/>
      <protection locked="true" hidden="false"/>
    </xf>
    <xf numFmtId="164" fontId="30" fillId="16" borderId="0" xfId="0" applyFont="true" applyBorder="false" applyAlignment="true" applyProtection="false">
      <alignment horizontal="right" vertical="center" textRotation="0" wrapText="false" indent="0" shrinkToFit="false"/>
      <protection locked="true" hidden="false"/>
    </xf>
    <xf numFmtId="164" fontId="31" fillId="16" borderId="0" xfId="0" applyFont="true" applyBorder="false" applyAlignment="true" applyProtection="false">
      <alignment horizontal="left" vertical="center" textRotation="0" wrapText="false" indent="0" shrinkToFit="false"/>
      <protection locked="true" hidden="false"/>
    </xf>
    <xf numFmtId="164" fontId="32" fillId="16" borderId="0" xfId="0" applyFont="true" applyBorder="false" applyAlignment="true" applyProtection="false">
      <alignment horizontal="general" vertical="center" textRotation="0" wrapText="false" indent="0" shrinkToFit="false"/>
      <protection locked="true" hidden="false"/>
    </xf>
    <xf numFmtId="164" fontId="33" fillId="18" borderId="0" xfId="0" applyFont="true" applyBorder="false" applyAlignment="true" applyProtection="false">
      <alignment horizontal="general" vertical="center" textRotation="0" wrapText="false" indent="0" shrinkToFit="false"/>
      <protection locked="true" hidden="false"/>
    </xf>
    <xf numFmtId="164" fontId="34" fillId="18" borderId="0" xfId="0" applyFont="true" applyBorder="false" applyAlignment="true" applyProtection="false">
      <alignment horizontal="general" vertical="center" textRotation="0" wrapText="false" indent="0" shrinkToFit="false"/>
      <protection locked="true" hidden="false"/>
    </xf>
    <xf numFmtId="164" fontId="34" fillId="18" borderId="0" xfId="0" applyFont="true" applyBorder="false" applyAlignment="true" applyProtection="false">
      <alignment horizontal="left" vertical="center" textRotation="0" wrapText="false" indent="0" shrinkToFit="false"/>
      <protection locked="true" hidden="false"/>
    </xf>
    <xf numFmtId="164" fontId="35" fillId="19" borderId="0" xfId="0" applyFont="true" applyBorder="false" applyAlignment="true" applyProtection="false">
      <alignment horizontal="general" vertical="center" textRotation="0" wrapText="false" indent="0" shrinkToFit="false"/>
      <protection locked="true" hidden="false"/>
    </xf>
    <xf numFmtId="171" fontId="32" fillId="19" borderId="0" xfId="17" applyFont="true" applyBorder="true" applyAlignment="true" applyProtection="true">
      <alignment horizontal="general" vertical="center" textRotation="0" wrapText="false" indent="0" shrinkToFit="false"/>
      <protection locked="true" hidden="false"/>
    </xf>
    <xf numFmtId="171" fontId="32" fillId="0" borderId="0" xfId="17" applyFont="true" applyBorder="true" applyAlignment="true" applyProtection="true">
      <alignment horizontal="general" vertical="center" textRotation="0" wrapText="false" indent="0" shrinkToFit="false"/>
      <protection locked="true" hidden="false"/>
    </xf>
    <xf numFmtId="164" fontId="32" fillId="19" borderId="0" xfId="0" applyFont="true" applyBorder="false" applyAlignment="true" applyProtection="false">
      <alignment horizontal="general" vertical="center" textRotation="0" wrapText="false" indent="0" shrinkToFit="false"/>
      <protection locked="true" hidden="false"/>
    </xf>
    <xf numFmtId="164" fontId="29" fillId="19" borderId="0" xfId="0" applyFont="true" applyBorder="false" applyAlignment="true" applyProtection="false">
      <alignment horizontal="general" vertical="center" textRotation="0" wrapText="false" indent="0" shrinkToFit="false"/>
      <protection locked="true" hidden="false"/>
    </xf>
    <xf numFmtId="164" fontId="36" fillId="19" borderId="0" xfId="0" applyFont="true" applyBorder="false" applyAlignment="true" applyProtection="false">
      <alignment horizontal="right" vertical="center" textRotation="0" wrapText="false" indent="0" shrinkToFit="false"/>
      <protection locked="true" hidden="false"/>
    </xf>
    <xf numFmtId="171" fontId="32" fillId="20" borderId="0" xfId="17" applyFont="true" applyBorder="true" applyAlignment="true" applyProtection="true">
      <alignment horizontal="general" vertical="center" textRotation="0" wrapText="false" indent="0" shrinkToFit="false"/>
      <protection locked="true" hidden="false"/>
    </xf>
    <xf numFmtId="164" fontId="36" fillId="16" borderId="0" xfId="0" applyFont="true" applyBorder="false" applyAlignment="true" applyProtection="false">
      <alignment horizontal="right" vertical="center" textRotation="0" wrapText="false" indent="0" shrinkToFit="false"/>
      <protection locked="true" hidden="false"/>
    </xf>
    <xf numFmtId="164" fontId="36" fillId="19" borderId="0" xfId="0" applyFont="true" applyBorder="false" applyAlignment="true" applyProtection="false">
      <alignment horizontal="general" vertical="center" textRotation="0" wrapText="false" indent="0" shrinkToFit="false"/>
      <protection locked="true" hidden="false"/>
    </xf>
    <xf numFmtId="164" fontId="35" fillId="16" borderId="0" xfId="0" applyFont="true" applyBorder="false" applyAlignment="true" applyProtection="false">
      <alignment horizontal="general" vertical="center" textRotation="0" wrapText="false" indent="0" shrinkToFit="false"/>
      <protection locked="true" hidden="false"/>
    </xf>
    <xf numFmtId="171" fontId="32" fillId="16" borderId="0" xfId="17" applyFont="true" applyBorder="true" applyAlignment="true" applyProtection="true">
      <alignment horizontal="general" vertical="center" textRotation="0" wrapText="false" indent="0" shrinkToFit="false"/>
      <protection locked="true" hidden="false"/>
    </xf>
    <xf numFmtId="164" fontId="29" fillId="16" borderId="0" xfId="0" applyFont="true" applyBorder="false" applyAlignment="true" applyProtection="false">
      <alignment horizontal="center" vertical="center" textRotation="0" wrapText="false" indent="0" shrinkToFit="false"/>
      <protection locked="true" hidden="false"/>
    </xf>
    <xf numFmtId="171" fontId="37" fillId="20" borderId="0" xfId="17" applyFont="true" applyBorder="true" applyAlignment="true" applyProtection="true">
      <alignment horizontal="general" vertical="center" textRotation="0" wrapText="false" indent="0" shrinkToFit="false"/>
      <protection locked="true" hidden="false"/>
    </xf>
    <xf numFmtId="164" fontId="38" fillId="19" borderId="0" xfId="0" applyFont="true" applyBorder="false" applyAlignment="true" applyProtection="false">
      <alignment horizontal="general" vertical="center" textRotation="0" wrapText="false" indent="0" shrinkToFit="false"/>
      <protection locked="true" hidden="false"/>
    </xf>
    <xf numFmtId="164" fontId="38" fillId="19" borderId="0" xfId="0" applyFont="true" applyBorder="false" applyAlignment="true" applyProtection="false">
      <alignment horizontal="left" vertical="center" textRotation="0" wrapText="false" indent="0" shrinkToFit="false"/>
      <protection locked="true" hidden="false"/>
    </xf>
    <xf numFmtId="171" fontId="38" fillId="20" borderId="0" xfId="0" applyFont="true" applyBorder="true" applyAlignment="true" applyProtection="false">
      <alignment horizontal="general" vertical="center" textRotation="0" wrapText="false" indent="0" shrinkToFit="false"/>
      <protection locked="true" hidden="false"/>
    </xf>
    <xf numFmtId="164" fontId="29" fillId="0" borderId="0" xfId="0" applyFont="true" applyBorder="false" applyAlignment="true" applyProtection="false">
      <alignment horizontal="general" vertical="center" textRotation="0" wrapText="false" indent="0" shrinkToFit="false"/>
      <protection locked="true" hidden="false"/>
    </xf>
    <xf numFmtId="164" fontId="33" fillId="14" borderId="0" xfId="0" applyFont="true" applyBorder="false" applyAlignment="true" applyProtection="false">
      <alignment horizontal="general" vertical="center" textRotation="0" wrapText="false" indent="0" shrinkToFit="false"/>
      <protection locked="true" hidden="false"/>
    </xf>
    <xf numFmtId="164" fontId="34" fillId="14" borderId="0" xfId="0" applyFont="true" applyBorder="false" applyAlignment="true" applyProtection="false">
      <alignment horizontal="general" vertical="center" textRotation="0" wrapText="false" indent="0" shrinkToFit="false"/>
      <protection locked="true" hidden="false"/>
    </xf>
    <xf numFmtId="164" fontId="34" fillId="14" borderId="0" xfId="0" applyFont="true" applyBorder="false" applyAlignment="true" applyProtection="false">
      <alignment horizontal="left" vertical="center" textRotation="0" wrapText="false" indent="0" shrinkToFit="false"/>
      <protection locked="true" hidden="false"/>
    </xf>
    <xf numFmtId="171" fontId="38" fillId="21" borderId="0" xfId="0" applyFont="true" applyBorder="true" applyAlignment="true" applyProtection="false">
      <alignment horizontal="general" vertical="center" textRotation="0" wrapText="false" indent="0" shrinkToFit="false"/>
      <protection locked="true" hidden="false"/>
    </xf>
    <xf numFmtId="164" fontId="29" fillId="16" borderId="0" xfId="0" applyFont="true" applyBorder="false" applyAlignment="false" applyProtection="false">
      <alignment horizontal="general" vertical="bottom" textRotation="0" wrapText="false" indent="0" shrinkToFit="false"/>
      <protection locked="true" hidden="false"/>
    </xf>
    <xf numFmtId="164" fontId="0" fillId="12" borderId="0" xfId="0" applyFont="false" applyBorder="false" applyAlignment="false" applyProtection="false">
      <alignment horizontal="general" vertical="bottom" textRotation="0" wrapText="false" indent="0" shrinkToFit="false"/>
      <protection locked="true" hidden="false"/>
    </xf>
    <xf numFmtId="164" fontId="0" fillId="0" borderId="0" xfId="21" applyFont="false" applyBorder="false" applyAlignment="false" applyProtection="false">
      <alignment horizontal="general" vertical="bottom" textRotation="0" wrapText="false" indent="0" shrinkToFit="false"/>
      <protection locked="true" hidden="false"/>
    </xf>
    <xf numFmtId="164" fontId="39" fillId="0" borderId="7" xfId="21" applyFont="true" applyBorder="true" applyAlignment="true" applyProtection="false">
      <alignment horizontal="left" vertical="center" textRotation="0" wrapText="true" indent="2"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Normal 2" xfId="21"/>
    <cellStyle name="*unknown*" xfId="20" builtinId="8"/>
  </cellStyles>
  <colors>
    <indexedColors>
      <rgbColor rgb="FF000000"/>
      <rgbColor rgb="FFFFFFFF"/>
      <rgbColor rgb="FFFF0000"/>
      <rgbColor rgb="FF00FF00"/>
      <rgbColor rgb="FF0000FF"/>
      <rgbColor rgb="FFC9CDB3"/>
      <rgbColor rgb="FFFF00FF"/>
      <rgbColor rgb="FFD4E2ED"/>
      <rgbColor rgb="FF800000"/>
      <rgbColor rgb="FF008000"/>
      <rgbColor rgb="FF000080"/>
      <rgbColor rgb="FF968C8C"/>
      <rgbColor rgb="FF800080"/>
      <rgbColor rgb="FF355D7E"/>
      <rgbColor rgb="FFBFBFBF"/>
      <rgbColor rgb="FF808080"/>
      <rgbColor rgb="FF94B6D2"/>
      <rgbColor rgb="FF993366"/>
      <rgbColor rgb="FFF2F2F2"/>
      <rgbColor rgb="FFEAF0F6"/>
      <rgbColor rgb="FF660066"/>
      <rgbColor rgb="FFA6A6A6"/>
      <rgbColor rgb="FF2A6099"/>
      <rgbColor rgb="FFBFD3E4"/>
      <rgbColor rgb="FF000080"/>
      <rgbColor rgb="FFFF00FF"/>
      <rgbColor rgb="FFDDDDDD"/>
      <rgbColor rgb="FF00FFFF"/>
      <rgbColor rgb="FF800080"/>
      <rgbColor rgb="FF800000"/>
      <rgbColor rgb="FF008080"/>
      <rgbColor rgb="FF0000FF"/>
      <rgbColor rgb="FFD4DEEF"/>
      <rgbColor rgb="FFEEEEEE"/>
      <rgbColor rgb="FFEDEEE6"/>
      <rgbColor rgb="FFEAE8E8"/>
      <rgbColor rgb="FF99CCFF"/>
      <rgbColor rgb="FFB3B3B3"/>
      <rgbColor rgb="FFC0BABA"/>
      <rgbColor rgb="FFDBDDCD"/>
      <rgbColor rgb="FF3366FF"/>
      <rgbColor rgb="FFAFD095"/>
      <rgbColor rgb="FF77BC65"/>
      <rgbColor rgb="FFF7B615"/>
      <rgbColor rgb="FFB2B2B2"/>
      <rgbColor rgb="FFFF6600"/>
      <rgbColor rgb="FF666666"/>
      <rgbColor rgb="FF999999"/>
      <rgbColor rgb="FF004586"/>
      <rgbColor rgb="FFCCCCCC"/>
      <rgbColor rgb="FF003300"/>
      <rgbColor rgb="FF333300"/>
      <rgbColor rgb="FF993300"/>
      <rgbColor rgb="FF993366"/>
      <rgbColor rgb="FF3A5D9C"/>
      <rgbColor rgb="FF595959"/>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
</Relationships>
</file>

<file path=xl/charts/chart5.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400" spc="-1" strike="noStrike">
                <a:latin typeface="Arial"/>
              </a:defRPr>
            </a:pPr>
            <a:r>
              <a:rPr b="1" sz="1400" spc="-1" strike="noStrike">
                <a:latin typeface="Arial"/>
              </a:rPr>
              <a:t>Estimated Funding for Retirement Living - Location 1 </a:t>
            </a:r>
          </a:p>
        </c:rich>
      </c:tx>
      <c:overlay val="0"/>
      <c:spPr>
        <a:noFill/>
        <a:ln w="0">
          <a:noFill/>
        </a:ln>
      </c:spPr>
    </c:title>
    <c:autoTitleDeleted val="0"/>
    <c:view3D>
      <c:rotX val="13"/>
      <c:rotY val="40"/>
      <c:rAngAx val="1"/>
      <c:perspective val="40"/>
    </c:view3D>
    <c:floor>
      <c:spPr>
        <a:solidFill>
          <a:srgbClr val="cccccc"/>
        </a:solidFill>
        <a:ln w="0">
          <a:noFill/>
        </a:ln>
      </c:spPr>
    </c:floor>
    <c:sideWall>
      <c:spPr>
        <a:noFill/>
        <a:ln w="0">
          <a:solidFill>
            <a:srgbClr val="b3b3b3"/>
          </a:solidFill>
          <a:prstDash val="sysDot"/>
        </a:ln>
      </c:spPr>
    </c:sideWall>
    <c:backWall>
      <c:spPr>
        <a:noFill/>
        <a:ln w="0">
          <a:solidFill>
            <a:srgbClr val="b3b3b3"/>
          </a:solidFill>
          <a:prstDash val="sysDot"/>
        </a:ln>
      </c:spPr>
    </c:backWall>
    <c:plotArea>
      <c:layout>
        <c:manualLayout>
          <c:layoutTarget val="inner"/>
          <c:xMode val="edge"/>
          <c:yMode val="edge"/>
          <c:x val="0.161672956943696"/>
          <c:y val="0.148906933166771"/>
          <c:w val="0.803614983696629"/>
          <c:h val="0.649406620861961"/>
        </c:manualLayout>
      </c:layout>
      <c:bar3DChart>
        <c:barDir val="col"/>
        <c:grouping val="clustered"/>
        <c:varyColors val="0"/>
        <c:ser>
          <c:idx val="0"/>
          <c:order val="0"/>
          <c:spPr>
            <a:solidFill>
              <a:srgbClr val="004586"/>
            </a:solidFill>
            <a:ln w="0">
              <a:noFill/>
            </a:ln>
          </c:spPr>
          <c:invertIfNegative val="0"/>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val>
            <c:numRef>
              <c:f>'Retirement Planning Results'!$C$63:$C$101</c:f>
              <c:numCache>
                <c:formatCode>General</c:formatCode>
                <c:ptCount val="39"/>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pt idx="20">
                  <c:v>2046</c:v>
                </c:pt>
                <c:pt idx="21">
                  <c:v>2047</c:v>
                </c:pt>
                <c:pt idx="22">
                  <c:v>2048</c:v>
                </c:pt>
                <c:pt idx="23">
                  <c:v>2049</c:v>
                </c:pt>
                <c:pt idx="24">
                  <c:v>2050</c:v>
                </c:pt>
                <c:pt idx="25">
                  <c:v>2051</c:v>
                </c:pt>
                <c:pt idx="26">
                  <c:v>2052</c:v>
                </c:pt>
                <c:pt idx="27">
                  <c:v>2053</c:v>
                </c:pt>
              </c:numCache>
            </c:numRef>
          </c:val>
        </c:ser>
        <c:ser>
          <c:idx val="1"/>
          <c:order val="1"/>
          <c:spPr>
            <a:solidFill>
              <a:srgbClr val="99ccff"/>
            </a:solidFill>
            <a:ln w="0">
              <a:noFill/>
            </a:ln>
          </c:spPr>
          <c:invertIfNegative val="0"/>
          <c:dPt>
            <c:idx val="0"/>
            <c:invertIfNegative val="0"/>
            <c:spPr>
              <a:solidFill>
                <a:srgbClr val="99ccff"/>
              </a:solidFill>
              <a:ln w="0">
                <a:noFill/>
              </a:ln>
            </c:spPr>
          </c:dPt>
          <c:dPt>
            <c:idx val="4"/>
            <c:invertIfNegative val="0"/>
            <c:spPr>
              <a:solidFill>
                <a:srgbClr val="99ccff"/>
              </a:solidFill>
              <a:ln w="0">
                <a:noFill/>
              </a:ln>
            </c:spPr>
          </c:dPt>
          <c:dPt>
            <c:idx val="25"/>
            <c:invertIfNegative val="0"/>
            <c:spPr>
              <a:solidFill>
                <a:srgbClr val="99ccff"/>
              </a:solidFill>
              <a:ln w="0">
                <a:noFill/>
              </a:ln>
            </c:spPr>
          </c:dPt>
          <c:dLbls>
            <c:dLbl>
              <c:idx val="0"/>
              <c:txPr>
                <a:bodyPr wrap="none"/>
                <a:lstStyle/>
                <a:p>
                  <a:pPr>
                    <a:defRPr b="0" sz="1000" spc="-1" strike="noStrike">
                      <a:latin typeface="Arial"/>
                    </a:defRPr>
                  </a:pPr>
                </a:p>
              </c:txPr>
              <c:showLegendKey val="0"/>
              <c:showVal val="0"/>
              <c:showCatName val="0"/>
              <c:showSerName val="0"/>
              <c:showPercent val="0"/>
              <c:separator> </c:separator>
            </c:dLbl>
            <c:dLbl>
              <c:idx val="4"/>
              <c:txPr>
                <a:bodyPr wrap="none"/>
                <a:lstStyle/>
                <a:p>
                  <a:pPr>
                    <a:defRPr b="0" sz="1000" spc="-1" strike="noStrike">
                      <a:latin typeface="Arial"/>
                    </a:defRPr>
                  </a:pPr>
                </a:p>
              </c:txPr>
              <c:showLegendKey val="0"/>
              <c:showVal val="0"/>
              <c:showCatName val="0"/>
              <c:showSerName val="0"/>
              <c:showPercent val="0"/>
              <c:separator> </c:separator>
            </c:dLbl>
            <c:dLbl>
              <c:idx val="25"/>
              <c:txPr>
                <a:bodyPr wrap="none"/>
                <a:lstStyle/>
                <a:p>
                  <a:pPr>
                    <a:defRPr b="0" sz="1000" spc="-1" strike="noStrike">
                      <a:latin typeface="Arial"/>
                    </a:defRPr>
                  </a:pPr>
                </a:p>
              </c:txPr>
              <c:showLegendKey val="0"/>
              <c:showVal val="0"/>
              <c:showCatName val="0"/>
              <c:showSerName val="0"/>
              <c:showPercent val="0"/>
              <c:separator> </c:separator>
            </c:dLbl>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val>
            <c:numRef>
              <c:f>'Retirement Planning Results'!$D$63:$D$101</c:f>
              <c:numCache>
                <c:formatCode>General</c:formatCode>
                <c:ptCount val="39"/>
                <c:pt idx="0">
                  <c:v>281964.768956</c:v>
                </c:pt>
                <c:pt idx="1">
                  <c:v>320038.48098068</c:v>
                </c:pt>
                <c:pt idx="2">
                  <c:v>359254.404366101</c:v>
                </c:pt>
                <c:pt idx="3">
                  <c:v>399646.805453084</c:v>
                </c:pt>
                <c:pt idx="4">
                  <c:v>441250.978572676</c:v>
                </c:pt>
                <c:pt idx="5">
                  <c:v>484103.276885856</c:v>
                </c:pt>
                <c:pt idx="6">
                  <c:v>528241.144148432</c:v>
                </c:pt>
                <c:pt idx="7">
                  <c:v>573703.147428885</c:v>
                </c:pt>
                <c:pt idx="8">
                  <c:v>620529.010807752</c:v>
                </c:pt>
                <c:pt idx="9">
                  <c:v>668759.650087984</c:v>
                </c:pt>
                <c:pt idx="10">
                  <c:v>718437.208546624</c:v>
                </c:pt>
                <c:pt idx="11">
                  <c:v>769605.093759023</c:v>
                </c:pt>
                <c:pt idx="12">
                  <c:v>822308.015527793</c:v>
                </c:pt>
                <c:pt idx="13">
                  <c:v>876592.024949627</c:v>
                </c:pt>
                <c:pt idx="14">
                  <c:v>932504.554654116</c:v>
                </c:pt>
                <c:pt idx="15">
                  <c:v>990094.46024974</c:v>
                </c:pt>
                <c:pt idx="16">
                  <c:v>1049412.06301323</c:v>
                </c:pt>
                <c:pt idx="17">
                  <c:v>1110509.19385963</c:v>
                </c:pt>
                <c:pt idx="18">
                  <c:v>1173439.23863142</c:v>
                </c:pt>
                <c:pt idx="19">
                  <c:v>1238257.18474636</c:v>
                </c:pt>
                <c:pt idx="20">
                  <c:v>1305019.66924475</c:v>
                </c:pt>
                <c:pt idx="21">
                  <c:v>1373785.02827809</c:v>
                </c:pt>
                <c:pt idx="22">
                  <c:v>1444613.34808244</c:v>
                </c:pt>
                <c:pt idx="23">
                  <c:v>1517566.51748091</c:v>
                </c:pt>
                <c:pt idx="24">
                  <c:v>1592708.28196134</c:v>
                </c:pt>
                <c:pt idx="25">
                  <c:v>1670104.29937618</c:v>
                </c:pt>
                <c:pt idx="26">
                  <c:v>1749822.19731346</c:v>
                </c:pt>
                <c:pt idx="27">
                  <c:v>1831931.63218887</c:v>
                </c:pt>
              </c:numCache>
            </c:numRef>
          </c:val>
        </c:ser>
        <c:gapWidth val="100"/>
        <c:shape val="cylinder"/>
        <c:axId val="91526302"/>
        <c:axId val="26229608"/>
        <c:axId val="0"/>
      </c:bar3DChart>
      <c:catAx>
        <c:axId val="91526302"/>
        <c:scaling>
          <c:orientation val="minMax"/>
        </c:scaling>
        <c:delete val="0"/>
        <c:axPos val="b"/>
        <c:title>
          <c:tx>
            <c:rich>
              <a:bodyPr rot="0"/>
              <a:lstStyle/>
              <a:p>
                <a:pPr>
                  <a:defRPr b="1" sz="1300" spc="-1" strike="noStrike">
                    <a:latin typeface="Arial"/>
                  </a:defRPr>
                </a:pPr>
                <a:r>
                  <a:rPr b="1" sz="1300" spc="-1" strike="noStrike">
                    <a:latin typeface="Arial"/>
                  </a:rPr>
                  <a:t>Years in Retirement</a:t>
                </a:r>
              </a:p>
            </c:rich>
          </c:tx>
          <c:overlay val="0"/>
          <c:spPr>
            <a:noFill/>
            <a:ln w="0">
              <a:noFill/>
            </a:ln>
          </c:spPr>
        </c:title>
        <c:numFmt formatCode="General" sourceLinked="0"/>
        <c:majorTickMark val="out"/>
        <c:minorTickMark val="none"/>
        <c:tickLblPos val="nextTo"/>
        <c:spPr>
          <a:ln w="0">
            <a:solidFill>
              <a:srgbClr val="b3b3b3"/>
            </a:solidFill>
          </a:ln>
        </c:spPr>
        <c:txPr>
          <a:bodyPr/>
          <a:lstStyle/>
          <a:p>
            <a:pPr>
              <a:defRPr b="0" sz="1000" spc="-1" strike="noStrike">
                <a:latin typeface="Arial"/>
              </a:defRPr>
            </a:pPr>
          </a:p>
        </c:txPr>
        <c:crossAx val="26229608"/>
        <c:crossesAt val="0"/>
        <c:auto val="1"/>
        <c:lblAlgn val="ctr"/>
        <c:lblOffset val="100"/>
        <c:noMultiLvlLbl val="0"/>
      </c:catAx>
      <c:valAx>
        <c:axId val="26229608"/>
        <c:scaling>
          <c:orientation val="minMax"/>
        </c:scaling>
        <c:delete val="0"/>
        <c:axPos val="l"/>
        <c:title>
          <c:tx>
            <c:rich>
              <a:bodyPr rot="-5400000"/>
              <a:lstStyle/>
              <a:p>
                <a:pPr>
                  <a:defRPr b="1" sz="1300" spc="-1" strike="noStrike">
                    <a:latin typeface="Arial"/>
                  </a:defRPr>
                </a:pPr>
                <a:r>
                  <a:rPr b="1" sz="1300" spc="-1" strike="noStrike">
                    <a:latin typeface="Arial"/>
                  </a:rPr>
                  <a:t>Retirement Savings Balance  </a:t>
                </a:r>
              </a:p>
            </c:rich>
          </c:tx>
          <c:layout>
            <c:manualLayout>
              <c:xMode val="edge"/>
              <c:yMode val="edge"/>
              <c:x val="0.054994993452977"/>
              <c:y val="0.287133041848844"/>
            </c:manualLayout>
          </c:layout>
          <c:overlay val="0"/>
          <c:spPr>
            <a:noFill/>
            <a:ln w="0">
              <a:noFill/>
            </a:ln>
          </c:spPr>
        </c:title>
        <c:numFmt formatCode="[$$-409]#,##0.00;[RED]\-[$$-409]#,##0.00" sourceLinked="0"/>
        <c:majorTickMark val="out"/>
        <c:minorTickMark val="none"/>
        <c:tickLblPos val="nextTo"/>
        <c:spPr>
          <a:ln w="0">
            <a:solidFill>
              <a:srgbClr val="b3b3b3"/>
            </a:solidFill>
          </a:ln>
        </c:spPr>
        <c:txPr>
          <a:bodyPr/>
          <a:lstStyle/>
          <a:p>
            <a:pPr>
              <a:defRPr b="0" sz="1000" spc="-1" strike="noStrike">
                <a:latin typeface="Arial"/>
              </a:defRPr>
            </a:pPr>
          </a:p>
        </c:txPr>
        <c:crossAx val="91526302"/>
        <c:crossesAt val="0"/>
        <c:crossBetween val="between"/>
      </c:valAx>
    </c:plotArea>
    <c:plotVisOnly val="1"/>
    <c:dispBlanksAs val="gap"/>
  </c:chart>
  <c:spPr>
    <a:solidFill>
      <a:srgbClr val="ffffff"/>
    </a:solidFill>
    <a:ln w="0">
      <a:noFill/>
    </a:ln>
  </c:spPr>
</c:chartSpace>
</file>

<file path=xl/charts/chart6.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400" spc="-1" strike="noStrike">
                <a:latin typeface="Arial"/>
              </a:defRPr>
            </a:pPr>
            <a:r>
              <a:rPr b="1" sz="1400" spc="-1" strike="noStrike">
                <a:latin typeface="Arial"/>
              </a:rPr>
              <a:t>Estimated Funding for Retirement Living - Location 2</a:t>
            </a:r>
          </a:p>
        </c:rich>
      </c:tx>
      <c:layout>
        <c:manualLayout>
          <c:xMode val="edge"/>
          <c:yMode val="edge"/>
          <c:x val="0.31700428765822"/>
          <c:y val="0.0429106808244847"/>
        </c:manualLayout>
      </c:layout>
      <c:overlay val="0"/>
      <c:spPr>
        <a:noFill/>
        <a:ln w="0">
          <a:noFill/>
        </a:ln>
      </c:spPr>
    </c:title>
    <c:autoTitleDeleted val="0"/>
    <c:view3D>
      <c:rotX val="13"/>
      <c:rotY val="40"/>
      <c:rAngAx val="1"/>
      <c:perspective val="40"/>
    </c:view3D>
    <c:floor>
      <c:spPr>
        <a:solidFill>
          <a:srgbClr val="cccccc"/>
        </a:solidFill>
        <a:ln w="0">
          <a:noFill/>
        </a:ln>
      </c:spPr>
    </c:floor>
    <c:sideWall>
      <c:spPr>
        <a:noFill/>
        <a:ln w="0">
          <a:solidFill>
            <a:srgbClr val="b3b3b3"/>
          </a:solidFill>
          <a:prstDash val="sysDot"/>
        </a:ln>
      </c:spPr>
    </c:sideWall>
    <c:backWall>
      <c:spPr>
        <a:noFill/>
        <a:ln w="0">
          <a:solidFill>
            <a:srgbClr val="b3b3b3"/>
          </a:solidFill>
          <a:prstDash val="sysDot"/>
        </a:ln>
      </c:spPr>
    </c:backWall>
    <c:plotArea>
      <c:layout>
        <c:manualLayout>
          <c:layoutTarget val="inner"/>
          <c:xMode val="edge"/>
          <c:yMode val="edge"/>
          <c:x val="0.161672956943696"/>
          <c:y val="0.148906933166771"/>
          <c:w val="0.803614983696629"/>
          <c:h val="0.649406620861961"/>
        </c:manualLayout>
      </c:layout>
      <c:bar3DChart>
        <c:barDir val="col"/>
        <c:grouping val="clustered"/>
        <c:varyColors val="0"/>
        <c:ser>
          <c:idx val="0"/>
          <c:order val="0"/>
          <c:spPr>
            <a:solidFill>
              <a:srgbClr val="004586"/>
            </a:solidFill>
            <a:ln w="0">
              <a:noFill/>
            </a:ln>
          </c:spPr>
          <c:invertIfNegative val="0"/>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val>
            <c:numRef>
              <c:f>'Retirement Planning Results'!$C$111:$C$149</c:f>
              <c:numCache>
                <c:formatCode>General</c:formatCode>
                <c:ptCount val="39"/>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pt idx="20">
                  <c:v>2046</c:v>
                </c:pt>
                <c:pt idx="21">
                  <c:v>2047</c:v>
                </c:pt>
                <c:pt idx="22">
                  <c:v>2048</c:v>
                </c:pt>
                <c:pt idx="23">
                  <c:v>2049</c:v>
                </c:pt>
                <c:pt idx="24">
                  <c:v>2050</c:v>
                </c:pt>
                <c:pt idx="25">
                  <c:v>2051</c:v>
                </c:pt>
                <c:pt idx="26">
                  <c:v>2052</c:v>
                </c:pt>
                <c:pt idx="27">
                  <c:v>2053</c:v>
                </c:pt>
              </c:numCache>
            </c:numRef>
          </c:val>
        </c:ser>
        <c:ser>
          <c:idx val="1"/>
          <c:order val="1"/>
          <c:spPr>
            <a:solidFill>
              <a:srgbClr val="77bc65"/>
            </a:solidFill>
            <a:ln w="0">
              <a:noFill/>
            </a:ln>
          </c:spPr>
          <c:invertIfNegative val="0"/>
          <c:dPt>
            <c:idx val="0"/>
            <c:invertIfNegative val="0"/>
            <c:spPr>
              <a:solidFill>
                <a:srgbClr val="77bc65"/>
              </a:solidFill>
              <a:ln w="0">
                <a:noFill/>
              </a:ln>
            </c:spPr>
          </c:dPt>
          <c:dPt>
            <c:idx val="4"/>
            <c:invertIfNegative val="0"/>
            <c:spPr>
              <a:solidFill>
                <a:srgbClr val="77bc65"/>
              </a:solidFill>
              <a:ln w="0">
                <a:noFill/>
              </a:ln>
            </c:spPr>
          </c:dPt>
          <c:dPt>
            <c:idx val="25"/>
            <c:invertIfNegative val="0"/>
            <c:spPr>
              <a:solidFill>
                <a:srgbClr val="77bc65"/>
              </a:solidFill>
              <a:ln w="0">
                <a:noFill/>
              </a:ln>
            </c:spPr>
          </c:dPt>
          <c:dPt>
            <c:idx val="26"/>
            <c:invertIfNegative val="0"/>
            <c:spPr>
              <a:solidFill>
                <a:srgbClr val="77bc65"/>
              </a:solidFill>
              <a:ln w="0">
                <a:noFill/>
              </a:ln>
            </c:spPr>
          </c:dPt>
          <c:dLbls>
            <c:dLbl>
              <c:idx val="0"/>
              <c:txPr>
                <a:bodyPr wrap="none"/>
                <a:lstStyle/>
                <a:p>
                  <a:pPr>
                    <a:defRPr b="0" sz="1000" spc="-1" strike="noStrike">
                      <a:latin typeface="Arial"/>
                    </a:defRPr>
                  </a:pPr>
                </a:p>
              </c:txPr>
              <c:showLegendKey val="0"/>
              <c:showVal val="0"/>
              <c:showCatName val="0"/>
              <c:showSerName val="0"/>
              <c:showPercent val="0"/>
              <c:separator> </c:separator>
            </c:dLbl>
            <c:dLbl>
              <c:idx val="4"/>
              <c:txPr>
                <a:bodyPr wrap="none"/>
                <a:lstStyle/>
                <a:p>
                  <a:pPr>
                    <a:defRPr b="0" sz="1000" spc="-1" strike="noStrike">
                      <a:latin typeface="Arial"/>
                    </a:defRPr>
                  </a:pPr>
                </a:p>
              </c:txPr>
              <c:showLegendKey val="0"/>
              <c:showVal val="0"/>
              <c:showCatName val="0"/>
              <c:showSerName val="0"/>
              <c:showPercent val="0"/>
              <c:separator> </c:separator>
            </c:dLbl>
            <c:dLbl>
              <c:idx val="25"/>
              <c:txPr>
                <a:bodyPr wrap="none"/>
                <a:lstStyle/>
                <a:p>
                  <a:pPr>
                    <a:defRPr b="0" sz="1000" spc="-1" strike="noStrike">
                      <a:latin typeface="Arial"/>
                    </a:defRPr>
                  </a:pPr>
                </a:p>
              </c:txPr>
              <c:showLegendKey val="0"/>
              <c:showVal val="0"/>
              <c:showCatName val="0"/>
              <c:showSerName val="0"/>
              <c:showPercent val="0"/>
              <c:separator> </c:separator>
            </c:dLbl>
            <c:dLbl>
              <c:idx val="26"/>
              <c:txPr>
                <a:bodyPr wrap="none"/>
                <a:lstStyle/>
                <a:p>
                  <a:pPr>
                    <a:defRPr b="0" sz="1000" spc="-1" strike="noStrike">
                      <a:latin typeface="Arial"/>
                    </a:defRPr>
                  </a:pPr>
                </a:p>
              </c:txPr>
              <c:showLegendKey val="0"/>
              <c:showVal val="0"/>
              <c:showCatName val="0"/>
              <c:showSerName val="0"/>
              <c:showPercent val="0"/>
              <c:separator> </c:separator>
            </c:dLbl>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val>
            <c:numRef>
              <c:f>'Retirement Planning Results'!$D$111:$D$149</c:f>
              <c:numCache>
                <c:formatCode>General</c:formatCode>
                <c:ptCount val="39"/>
                <c:pt idx="0">
                  <c:v>234911.944336</c:v>
                </c:pt>
                <c:pt idx="1">
                  <c:v>224521.24700208</c:v>
                </c:pt>
                <c:pt idx="2">
                  <c:v>213818.828748142</c:v>
                </c:pt>
                <c:pt idx="3">
                  <c:v>202795.337946587</c:v>
                </c:pt>
                <c:pt idx="4">
                  <c:v>191441.142420984</c:v>
                </c:pt>
                <c:pt idx="5">
                  <c:v>179746.321029614</c:v>
                </c:pt>
                <c:pt idx="6">
                  <c:v>167700.654996502</c:v>
                </c:pt>
                <c:pt idx="7">
                  <c:v>155293.618982397</c:v>
                </c:pt>
                <c:pt idx="8">
                  <c:v>142514.371887869</c:v>
                </c:pt>
                <c:pt idx="9">
                  <c:v>129351.747380505</c:v>
                </c:pt>
                <c:pt idx="10">
                  <c:v>115794.24413792</c:v>
                </c:pt>
                <c:pt idx="11">
                  <c:v>101830.015798058</c:v>
                </c:pt>
                <c:pt idx="12">
                  <c:v>87446.8606079996</c:v>
                </c:pt>
                <c:pt idx="13">
                  <c:v>72632.2107622395</c:v>
                </c:pt>
                <c:pt idx="14">
                  <c:v>57373.1214211067</c:v>
                </c:pt>
                <c:pt idx="15">
                  <c:v>41656.2593997399</c:v>
                </c:pt>
                <c:pt idx="16">
                  <c:v>25467.8915177321</c:v>
                </c:pt>
                <c:pt idx="17">
                  <c:v>8793.87259926404</c:v>
                </c:pt>
                <c:pt idx="18">
                  <c:v>-8380.36688675805</c:v>
                </c:pt>
                <c:pt idx="19">
                  <c:v>-26069.8335573608</c:v>
                </c:pt>
                <c:pt idx="20">
                  <c:v>-44289.9842280816</c:v>
                </c:pt>
                <c:pt idx="21">
                  <c:v>-63056.7394189241</c:v>
                </c:pt>
                <c:pt idx="22">
                  <c:v>-82386.4972654918</c:v>
                </c:pt>
                <c:pt idx="23">
                  <c:v>-102296.147847457</c:v>
                </c:pt>
                <c:pt idx="24">
                  <c:v>-122803.08794688</c:v>
                </c:pt>
                <c:pt idx="25">
                  <c:v>-143925.236249287</c:v>
                </c:pt>
                <c:pt idx="26">
                  <c:v>-165681.049000765</c:v>
                </c:pt>
                <c:pt idx="27">
                  <c:v>-188089.536134788</c:v>
                </c:pt>
              </c:numCache>
            </c:numRef>
          </c:val>
        </c:ser>
        <c:gapWidth val="100"/>
        <c:shape val="cylinder"/>
        <c:axId val="12119198"/>
        <c:axId val="71333601"/>
        <c:axId val="0"/>
      </c:bar3DChart>
      <c:catAx>
        <c:axId val="12119198"/>
        <c:scaling>
          <c:orientation val="minMax"/>
        </c:scaling>
        <c:delete val="0"/>
        <c:axPos val="b"/>
        <c:title>
          <c:tx>
            <c:rich>
              <a:bodyPr rot="0"/>
              <a:lstStyle/>
              <a:p>
                <a:pPr>
                  <a:defRPr b="1" sz="1300" spc="-1" strike="noStrike">
                    <a:latin typeface="Arial"/>
                  </a:defRPr>
                </a:pPr>
                <a:r>
                  <a:rPr b="1" sz="1300" spc="-1" strike="noStrike">
                    <a:latin typeface="Arial"/>
                  </a:rPr>
                  <a:t>Years in Retirement</a:t>
                </a:r>
              </a:p>
            </c:rich>
          </c:tx>
          <c:overlay val="0"/>
          <c:spPr>
            <a:noFill/>
            <a:ln w="0">
              <a:noFill/>
            </a:ln>
          </c:spPr>
        </c:title>
        <c:numFmt formatCode="General" sourceLinked="0"/>
        <c:majorTickMark val="out"/>
        <c:minorTickMark val="none"/>
        <c:tickLblPos val="nextTo"/>
        <c:spPr>
          <a:ln w="0">
            <a:solidFill>
              <a:srgbClr val="b3b3b3"/>
            </a:solidFill>
          </a:ln>
        </c:spPr>
        <c:txPr>
          <a:bodyPr/>
          <a:lstStyle/>
          <a:p>
            <a:pPr>
              <a:defRPr b="0" sz="1000" spc="-1" strike="noStrike">
                <a:latin typeface="Arial"/>
              </a:defRPr>
            </a:pPr>
          </a:p>
        </c:txPr>
        <c:crossAx val="71333601"/>
        <c:crosses val="autoZero"/>
        <c:auto val="1"/>
        <c:lblAlgn val="ctr"/>
        <c:lblOffset val="100"/>
        <c:noMultiLvlLbl val="0"/>
      </c:catAx>
      <c:valAx>
        <c:axId val="71333601"/>
        <c:scaling>
          <c:orientation val="minMax"/>
        </c:scaling>
        <c:delete val="0"/>
        <c:axPos val="l"/>
        <c:title>
          <c:tx>
            <c:rich>
              <a:bodyPr rot="-5400000"/>
              <a:lstStyle/>
              <a:p>
                <a:pPr>
                  <a:defRPr b="1" sz="1300" spc="-1" strike="noStrike">
                    <a:latin typeface="Arial"/>
                  </a:defRPr>
                </a:pPr>
                <a:r>
                  <a:rPr b="1" sz="1300" spc="-1" strike="noStrike">
                    <a:latin typeface="Arial"/>
                  </a:rPr>
                  <a:t>Retirement Savings Balance  </a:t>
                </a:r>
              </a:p>
            </c:rich>
          </c:tx>
          <c:layout>
            <c:manualLayout>
              <c:xMode val="edge"/>
              <c:yMode val="edge"/>
              <c:x val="0.0550463426532132"/>
              <c:y val="0.287008119925047"/>
            </c:manualLayout>
          </c:layout>
          <c:overlay val="0"/>
          <c:spPr>
            <a:noFill/>
            <a:ln w="0">
              <a:noFill/>
            </a:ln>
          </c:spPr>
        </c:title>
        <c:numFmt formatCode="[$$-409]#,##0.00;[RED]\-[$$-409]#,##0.00" sourceLinked="0"/>
        <c:majorTickMark val="out"/>
        <c:minorTickMark val="none"/>
        <c:tickLblPos val="nextTo"/>
        <c:spPr>
          <a:ln w="0">
            <a:solidFill>
              <a:srgbClr val="b3b3b3"/>
            </a:solidFill>
          </a:ln>
        </c:spPr>
        <c:txPr>
          <a:bodyPr/>
          <a:lstStyle/>
          <a:p>
            <a:pPr>
              <a:defRPr b="0" sz="1000" spc="-1" strike="noStrike">
                <a:latin typeface="Arial"/>
              </a:defRPr>
            </a:pPr>
          </a:p>
        </c:txPr>
        <c:crossAx val="12119198"/>
        <c:crosses val="autoZero"/>
        <c:crossBetween val="between"/>
      </c:valAx>
    </c:plotArea>
    <c:plotVisOnly val="1"/>
    <c:dispBlanksAs val="gap"/>
  </c:chart>
  <c:spPr>
    <a:solidFill>
      <a:srgbClr val="ffffff"/>
    </a:solidFill>
    <a:ln w="0">
      <a:noFill/>
    </a:ln>
  </c:spPr>
</c:chartSpace>
</file>

<file path=xl/drawings/_rels/drawing1.xml.rels><?xml version="1.0" encoding="UTF-8"?>
<Relationships xmlns="http://schemas.openxmlformats.org/package/2006/relationships"><Relationship Id="rId1" Type="http://schemas.openxmlformats.org/officeDocument/2006/relationships/image" Target="../media/image13.png"/>
</Relationships>
</file>

<file path=xl/drawings/_rels/drawing2.xml.rels><?xml version="1.0" encoding="UTF-8"?>
<Relationships xmlns="http://schemas.openxmlformats.org/package/2006/relationships"><Relationship Id="rId1" Type="http://schemas.openxmlformats.org/officeDocument/2006/relationships/image" Target="../media/image14.png"/>
</Relationships>
</file>

<file path=xl/drawings/_rels/drawing3.xml.rels><?xml version="1.0" encoding="UTF-8"?>
<Relationships xmlns="http://schemas.openxmlformats.org/package/2006/relationships"><Relationship Id="rId1" Type="http://schemas.openxmlformats.org/officeDocument/2006/relationships/image" Target="../media/image15.png"/>
</Relationships>
</file>

<file path=xl/drawings/_rels/drawing4.xml.rels><?xml version="1.0" encoding="UTF-8"?>
<Relationships xmlns="http://schemas.openxmlformats.org/package/2006/relationships"><Relationship Id="rId1" Type="http://schemas.openxmlformats.org/officeDocument/2006/relationships/chart" Target="../charts/chart5.xml"/><Relationship Id="rId2" Type="http://schemas.openxmlformats.org/officeDocument/2006/relationships/chart" Target="../charts/chart6.xml"/><Relationship Id="rId3" Type="http://schemas.openxmlformats.org/officeDocument/2006/relationships/image" Target="../media/image16.png"/>
</Relationships>
</file>

<file path=xl/drawings/_rels/drawing5.xml.rels><?xml version="1.0" encoding="UTF-8"?>
<Relationships xmlns="http://schemas.openxmlformats.org/package/2006/relationships"><Relationship Id="rId1" Type="http://schemas.openxmlformats.org/officeDocument/2006/relationships/image" Target="../media/image17.png"/>
</Relationships>
</file>

<file path=xl/drawings/_rels/drawing6.xml.rels><?xml version="1.0" encoding="UTF-8"?>
<Relationships xmlns="http://schemas.openxmlformats.org/package/2006/relationships"><Relationship Id="rId1" Type="http://schemas.openxmlformats.org/officeDocument/2006/relationships/image" Target="../media/image18.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1757880</xdr:colOff>
      <xdr:row>0</xdr:row>
      <xdr:rowOff>0</xdr:rowOff>
    </xdr:from>
    <xdr:to>
      <xdr:col>1</xdr:col>
      <xdr:colOff>6595560</xdr:colOff>
      <xdr:row>1</xdr:row>
      <xdr:rowOff>20520</xdr:rowOff>
    </xdr:to>
    <xdr:pic>
      <xdr:nvPicPr>
        <xdr:cNvPr id="0" name="Image 2" descr=""/>
        <xdr:cNvPicPr/>
      </xdr:nvPicPr>
      <xdr:blipFill>
        <a:blip r:embed="rId1"/>
        <a:stretch/>
      </xdr:blipFill>
      <xdr:spPr>
        <a:xfrm>
          <a:off x="2573280" y="0"/>
          <a:ext cx="4837680" cy="262008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265680</xdr:colOff>
      <xdr:row>0</xdr:row>
      <xdr:rowOff>360</xdr:rowOff>
    </xdr:from>
    <xdr:to>
      <xdr:col>3</xdr:col>
      <xdr:colOff>390240</xdr:colOff>
      <xdr:row>0</xdr:row>
      <xdr:rowOff>2620440</xdr:rowOff>
    </xdr:to>
    <xdr:pic>
      <xdr:nvPicPr>
        <xdr:cNvPr id="1" name="Image 3" descr=""/>
        <xdr:cNvPicPr/>
      </xdr:nvPicPr>
      <xdr:blipFill>
        <a:blip r:embed="rId1"/>
        <a:stretch/>
      </xdr:blipFill>
      <xdr:spPr>
        <a:xfrm>
          <a:off x="265680" y="360"/>
          <a:ext cx="4837680" cy="262008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1959480</xdr:colOff>
      <xdr:row>0</xdr:row>
      <xdr:rowOff>360</xdr:rowOff>
    </xdr:from>
    <xdr:to>
      <xdr:col>4</xdr:col>
      <xdr:colOff>1125360</xdr:colOff>
      <xdr:row>0</xdr:row>
      <xdr:rowOff>2620440</xdr:rowOff>
    </xdr:to>
    <xdr:pic>
      <xdr:nvPicPr>
        <xdr:cNvPr id="2" name="Image 6" descr=""/>
        <xdr:cNvPicPr/>
      </xdr:nvPicPr>
      <xdr:blipFill>
        <a:blip r:embed="rId1"/>
        <a:stretch/>
      </xdr:blipFill>
      <xdr:spPr>
        <a:xfrm>
          <a:off x="2226240" y="360"/>
          <a:ext cx="4837680" cy="262008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4</xdr:col>
      <xdr:colOff>992160</xdr:colOff>
      <xdr:row>71</xdr:row>
      <xdr:rowOff>131760</xdr:rowOff>
    </xdr:from>
    <xdr:to>
      <xdr:col>17</xdr:col>
      <xdr:colOff>568800</xdr:colOff>
      <xdr:row>104</xdr:row>
      <xdr:rowOff>111240</xdr:rowOff>
    </xdr:to>
    <xdr:graphicFrame>
      <xdr:nvGraphicFramePr>
        <xdr:cNvPr id="3" name=""/>
        <xdr:cNvGraphicFramePr/>
      </xdr:nvGraphicFramePr>
      <xdr:xfrm>
        <a:off x="5320800" y="19153800"/>
        <a:ext cx="14021280" cy="57632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1095840</xdr:colOff>
      <xdr:row>104</xdr:row>
      <xdr:rowOff>103680</xdr:rowOff>
    </xdr:from>
    <xdr:to>
      <xdr:col>17</xdr:col>
      <xdr:colOff>672480</xdr:colOff>
      <xdr:row>136</xdr:row>
      <xdr:rowOff>65160</xdr:rowOff>
    </xdr:to>
    <xdr:graphicFrame>
      <xdr:nvGraphicFramePr>
        <xdr:cNvPr id="4" name=""/>
        <xdr:cNvGraphicFramePr/>
      </xdr:nvGraphicFramePr>
      <xdr:xfrm>
        <a:off x="5424480" y="24909480"/>
        <a:ext cx="14021280" cy="576324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20880</xdr:colOff>
      <xdr:row>0</xdr:row>
      <xdr:rowOff>0</xdr:rowOff>
    </xdr:from>
    <xdr:to>
      <xdr:col>5</xdr:col>
      <xdr:colOff>789480</xdr:colOff>
      <xdr:row>0</xdr:row>
      <xdr:rowOff>2620080</xdr:rowOff>
    </xdr:to>
    <xdr:pic>
      <xdr:nvPicPr>
        <xdr:cNvPr id="5" name="Image 1" descr=""/>
        <xdr:cNvPicPr/>
      </xdr:nvPicPr>
      <xdr:blipFill>
        <a:blip r:embed="rId3"/>
        <a:stretch/>
      </xdr:blipFill>
      <xdr:spPr>
        <a:xfrm>
          <a:off x="1807200" y="0"/>
          <a:ext cx="4837680" cy="262008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933480</xdr:colOff>
      <xdr:row>0</xdr:row>
      <xdr:rowOff>360</xdr:rowOff>
    </xdr:from>
    <xdr:to>
      <xdr:col>4</xdr:col>
      <xdr:colOff>1173600</xdr:colOff>
      <xdr:row>1</xdr:row>
      <xdr:rowOff>33480</xdr:rowOff>
    </xdr:to>
    <xdr:pic>
      <xdr:nvPicPr>
        <xdr:cNvPr id="6" name="Image 4" descr=""/>
        <xdr:cNvPicPr/>
      </xdr:nvPicPr>
      <xdr:blipFill>
        <a:blip r:embed="rId1"/>
        <a:stretch/>
      </xdr:blipFill>
      <xdr:spPr>
        <a:xfrm>
          <a:off x="933480" y="360"/>
          <a:ext cx="4837680" cy="2620080"/>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1406520</xdr:colOff>
      <xdr:row>0</xdr:row>
      <xdr:rowOff>0</xdr:rowOff>
    </xdr:from>
    <xdr:to>
      <xdr:col>1</xdr:col>
      <xdr:colOff>6244200</xdr:colOff>
      <xdr:row>0</xdr:row>
      <xdr:rowOff>2620080</xdr:rowOff>
    </xdr:to>
    <xdr:pic>
      <xdr:nvPicPr>
        <xdr:cNvPr id="7" name="Image 5" descr=""/>
        <xdr:cNvPicPr/>
      </xdr:nvPicPr>
      <xdr:blipFill>
        <a:blip r:embed="rId1"/>
        <a:stretch/>
      </xdr:blipFill>
      <xdr:spPr>
        <a:xfrm>
          <a:off x="1703880" y="0"/>
          <a:ext cx="4837680" cy="262008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4.xml.rels><?xml version="1.0" encoding="UTF-8"?>
<Relationships xmlns="http://schemas.openxmlformats.org/package/2006/relationships"><Relationship Id="rId1" Type="http://schemas.openxmlformats.org/officeDocument/2006/relationships/drawing" Target="../drawings/drawing4.xml"/>
</Relationships>
</file>

<file path=xl/worksheets/_rels/sheet5.xml.rels><?xml version="1.0" encoding="UTF-8"?>
<Relationships xmlns="http://schemas.openxmlformats.org/package/2006/relationships"><Relationship Id="rId1" Type="http://schemas.openxmlformats.org/officeDocument/2006/relationships/drawing" Target="../drawings/drawing5.xml"/>
</Relationships>
</file>

<file path=xl/worksheets/_rels/sheet6.xml.rels><?xml version="1.0" encoding="UTF-8"?>
<Relationships xmlns="http://schemas.openxmlformats.org/package/2006/relationships"><Relationship Id="rId1" Type="http://schemas.openxmlformats.org/officeDocument/2006/relationships/drawing" Target="../drawings/drawing6.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B17"/>
  <sheetViews>
    <sheetView showFormulas="false" showGridLines="true" showRowColHeaders="true" showZeros="true" rightToLeft="false" tabSelected="false" showOutlineSymbols="true" defaultGridColor="true" view="normal" topLeftCell="A1" colorId="64" zoomScale="63" zoomScaleNormal="63" zoomScalePageLayoutView="100" workbookViewId="0">
      <selection pane="topLeft" activeCell="B5" activeCellId="0" sqref="B5"/>
    </sheetView>
  </sheetViews>
  <sheetFormatPr defaultColWidth="9.171875" defaultRowHeight="12.8" zeroHeight="false" outlineLevelRow="0" outlineLevelCol="0"/>
  <cols>
    <col collapsed="false" customWidth="true" hidden="false" outlineLevel="0" max="2" min="2" style="0" width="95.19"/>
  </cols>
  <sheetData>
    <row r="1" customFormat="false" ht="204.7" hidden="false" customHeight="true" outlineLevel="0" collapsed="false">
      <c r="B1" s="1"/>
    </row>
    <row r="2" customFormat="false" ht="51.4" hidden="false" customHeight="true" outlineLevel="0" collapsed="false">
      <c r="B2" s="1"/>
    </row>
    <row r="3" customFormat="false" ht="36.35" hidden="false" customHeight="true" outlineLevel="0" collapsed="false">
      <c r="B3" s="1" t="s">
        <v>0</v>
      </c>
    </row>
    <row r="4" customFormat="false" ht="36.35" hidden="false" customHeight="true" outlineLevel="0" collapsed="false">
      <c r="B4" s="2"/>
    </row>
    <row r="5" customFormat="false" ht="93.6" hidden="false" customHeight="true" outlineLevel="0" collapsed="false">
      <c r="B5" s="3" t="s">
        <v>1</v>
      </c>
    </row>
    <row r="6" customFormat="false" ht="30.9" hidden="false" customHeight="true" outlineLevel="0" collapsed="false">
      <c r="B6" s="3"/>
    </row>
    <row r="7" customFormat="false" ht="41.8" hidden="false" customHeight="true" outlineLevel="0" collapsed="false">
      <c r="B7" s="3" t="s">
        <v>2</v>
      </c>
    </row>
    <row r="8" customFormat="false" ht="27.25" hidden="false" customHeight="true" outlineLevel="0" collapsed="false">
      <c r="B8" s="4"/>
    </row>
    <row r="9" customFormat="false" ht="64.15" hidden="false" customHeight="false" outlineLevel="0" collapsed="false">
      <c r="B9" s="5" t="s">
        <v>3</v>
      </c>
    </row>
    <row r="10" customFormat="false" ht="30.9" hidden="false" customHeight="true" outlineLevel="0" collapsed="false"/>
    <row r="11" customFormat="false" ht="64.15" hidden="false" customHeight="false" outlineLevel="0" collapsed="false">
      <c r="B11" s="5" t="s">
        <v>4</v>
      </c>
    </row>
    <row r="12" customFormat="false" ht="31.8" hidden="false" customHeight="true" outlineLevel="0" collapsed="false"/>
    <row r="13" customFormat="false" ht="67.25" hidden="false" customHeight="false" outlineLevel="0" collapsed="false">
      <c r="B13" s="5" t="s">
        <v>5</v>
      </c>
    </row>
    <row r="14" customFormat="false" ht="28.15" hidden="false" customHeight="true" outlineLevel="0" collapsed="false"/>
    <row r="15" customFormat="false" ht="45.45" hidden="false" customHeight="false" outlineLevel="0" collapsed="false">
      <c r="B15" s="6" t="s">
        <v>6</v>
      </c>
    </row>
    <row r="16" customFormat="false" ht="24.5" hidden="false" customHeight="true" outlineLevel="0" collapsed="false"/>
    <row r="17" customFormat="false" ht="100.9" hidden="false" customHeight="true" outlineLevel="0" collapsed="false">
      <c r="B17" s="7" t="s">
        <v>7</v>
      </c>
    </row>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Roman,Regular"&amp;12&amp;Kffffff&amp;A</oddHeader>
    <oddFooter>&amp;C&amp;"Times New Roman,Regular"&amp;12&amp;KffffffPage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968C8C"/>
    <pageSetUpPr fitToPage="true"/>
  </sheetPr>
  <dimension ref="B1:J68"/>
  <sheetViews>
    <sheetView showFormulas="false" showGridLines="false" showRowColHeaders="true" showZeros="true" rightToLeft="false" tabSelected="false" showOutlineSymbols="true" defaultGridColor="true" view="normal" topLeftCell="A1" colorId="64" zoomScale="63" zoomScaleNormal="63" zoomScalePageLayoutView="100" workbookViewId="0">
      <pane xSplit="0" ySplit="1" topLeftCell="A17" activePane="bottomLeft" state="frozen"/>
      <selection pane="topLeft" activeCell="A1" activeCellId="0" sqref="A1"/>
      <selection pane="bottomLeft" activeCell="I17" activeCellId="0" sqref="I17"/>
    </sheetView>
  </sheetViews>
  <sheetFormatPr defaultColWidth="8.79296875" defaultRowHeight="13.5" zeroHeight="false" outlineLevelRow="0" outlineLevelCol="0"/>
  <cols>
    <col collapsed="false" customWidth="true" hidden="false" outlineLevel="0" max="1" min="1" style="8" width="3"/>
    <col collapsed="false" customWidth="true" hidden="false" outlineLevel="0" max="2" min="2" style="8" width="36.22"/>
    <col collapsed="false" customWidth="true" hidden="false" outlineLevel="0" max="7" min="3" style="8" width="13.78"/>
    <col collapsed="false" customWidth="true" hidden="false" outlineLevel="0" max="8" min="8" style="9" width="3.34"/>
    <col collapsed="false" customWidth="true" hidden="false" outlineLevel="0" max="9" min="9" style="8" width="3"/>
    <col collapsed="false" customWidth="true" hidden="false" outlineLevel="0" max="10" min="10" style="8" width="107.22"/>
    <col collapsed="false" customWidth="false" hidden="false" outlineLevel="0" max="1024" min="11" style="8" width="8.79"/>
  </cols>
  <sheetData>
    <row r="1" customFormat="false" ht="209.75" hidden="false" customHeight="true" outlineLevel="0" collapsed="false">
      <c r="B1" s="10"/>
      <c r="C1" s="11"/>
      <c r="D1" s="11"/>
      <c r="E1" s="11"/>
      <c r="F1" s="11"/>
      <c r="G1" s="11"/>
      <c r="H1" s="12"/>
    </row>
    <row r="2" customFormat="false" ht="42" hidden="false" customHeight="true" outlineLevel="0" collapsed="false">
      <c r="B2" s="10" t="s">
        <v>8</v>
      </c>
      <c r="C2" s="11"/>
      <c r="D2" s="11"/>
      <c r="E2" s="11"/>
      <c r="F2" s="11" t="s">
        <v>9</v>
      </c>
      <c r="G2" s="11"/>
      <c r="H2" s="12"/>
    </row>
    <row r="3" customFormat="false" ht="18" hidden="false" customHeight="true" outlineLevel="0" collapsed="false">
      <c r="B3" s="13" t="s">
        <v>10</v>
      </c>
      <c r="C3" s="14"/>
      <c r="D3" s="14"/>
      <c r="E3" s="14"/>
      <c r="F3" s="14"/>
      <c r="G3" s="14"/>
      <c r="H3" s="15"/>
    </row>
    <row r="4" customFormat="false" ht="18" hidden="false" customHeight="true" outlineLevel="0" collapsed="false">
      <c r="B4" s="16"/>
      <c r="C4" s="17"/>
      <c r="D4" s="17"/>
      <c r="E4" s="17"/>
      <c r="F4" s="17"/>
      <c r="G4" s="17"/>
      <c r="H4" s="18"/>
    </row>
    <row r="5" customFormat="false" ht="18" hidden="false" customHeight="true" outlineLevel="0" collapsed="false">
      <c r="B5" s="19" t="s">
        <v>11</v>
      </c>
      <c r="C5" s="17"/>
      <c r="D5" s="17"/>
      <c r="E5" s="17"/>
      <c r="F5" s="17"/>
      <c r="G5" s="20" t="n">
        <f aca="false">SUM(G66+G57+G48+G35)</f>
        <v>23712</v>
      </c>
      <c r="H5" s="21"/>
    </row>
    <row r="6" customFormat="false" ht="18" hidden="false" customHeight="true" outlineLevel="0" collapsed="false">
      <c r="B6" s="19" t="s">
        <v>12</v>
      </c>
      <c r="C6" s="17"/>
      <c r="D6" s="17"/>
      <c r="E6" s="17"/>
      <c r="F6" s="17"/>
      <c r="G6" s="22" t="n">
        <f aca="false">G24</f>
        <v>57540</v>
      </c>
      <c r="H6" s="23"/>
    </row>
    <row r="7" customFormat="false" ht="18" hidden="false" customHeight="true" outlineLevel="0" collapsed="false">
      <c r="B7" s="19" t="s">
        <v>13</v>
      </c>
      <c r="C7" s="17"/>
      <c r="D7" s="17"/>
      <c r="E7" s="17"/>
      <c r="F7" s="17"/>
      <c r="G7" s="24" t="n">
        <f aca="false">G6-G5</f>
        <v>33828</v>
      </c>
      <c r="H7" s="23"/>
    </row>
    <row r="8" customFormat="false" ht="18" hidden="false" customHeight="true" outlineLevel="0" collapsed="false">
      <c r="B8" s="25" t="s">
        <v>14</v>
      </c>
      <c r="C8" s="17" t="s">
        <v>15</v>
      </c>
      <c r="D8" s="17"/>
      <c r="E8" s="17" t="s">
        <v>16</v>
      </c>
      <c r="F8" s="17"/>
      <c r="G8" s="26" t="n">
        <v>245000</v>
      </c>
      <c r="H8" s="18"/>
    </row>
    <row r="9" customFormat="false" ht="10.5" hidden="false" customHeight="true" outlineLevel="0" collapsed="false">
      <c r="B9" s="27"/>
      <c r="C9" s="27"/>
      <c r="D9" s="27"/>
      <c r="E9" s="27"/>
      <c r="F9" s="27"/>
      <c r="G9" s="27"/>
      <c r="H9" s="28"/>
    </row>
    <row r="10" customFormat="false" ht="18" hidden="false" customHeight="true" outlineLevel="0" collapsed="false">
      <c r="B10" s="29" t="s">
        <v>17</v>
      </c>
      <c r="C10" s="30"/>
      <c r="D10" s="30"/>
      <c r="E10" s="30"/>
      <c r="F10" s="30"/>
      <c r="G10" s="30"/>
      <c r="H10" s="31"/>
    </row>
    <row r="11" customFormat="false" ht="18" hidden="false" customHeight="true" outlineLevel="0" collapsed="false">
      <c r="B11" s="32"/>
      <c r="C11" s="32"/>
      <c r="D11" s="32"/>
      <c r="E11" s="32"/>
      <c r="F11" s="32"/>
      <c r="G11" s="32"/>
      <c r="H11" s="33"/>
    </row>
    <row r="12" customFormat="false" ht="18" hidden="false" customHeight="true" outlineLevel="0" collapsed="false">
      <c r="B12" s="34" t="s">
        <v>18</v>
      </c>
      <c r="C12" s="35" t="n">
        <v>62</v>
      </c>
      <c r="D12" s="32"/>
      <c r="E12" s="32" t="s">
        <v>19</v>
      </c>
      <c r="F12" s="32"/>
      <c r="G12" s="36" t="n">
        <v>1</v>
      </c>
      <c r="H12" s="36"/>
    </row>
    <row r="13" customFormat="false" ht="18" hidden="false" customHeight="true" outlineLevel="0" collapsed="false">
      <c r="B13" s="34" t="s">
        <v>20</v>
      </c>
      <c r="C13" s="35" t="n">
        <v>63</v>
      </c>
      <c r="D13" s="32"/>
      <c r="E13" s="32"/>
      <c r="F13" s="32"/>
      <c r="G13" s="32"/>
      <c r="H13" s="33"/>
    </row>
    <row r="14" customFormat="false" ht="18" hidden="false" customHeight="true" outlineLevel="0" collapsed="false">
      <c r="B14" s="32"/>
      <c r="C14" s="32"/>
      <c r="D14" s="32"/>
      <c r="E14" s="32"/>
      <c r="F14" s="32"/>
      <c r="G14" s="32"/>
      <c r="H14" s="33"/>
    </row>
    <row r="15" customFormat="false" ht="10.5" hidden="false" customHeight="true" outlineLevel="0" collapsed="false">
      <c r="B15" s="37"/>
      <c r="C15" s="37"/>
      <c r="D15" s="37"/>
      <c r="E15" s="37"/>
      <c r="F15" s="37"/>
      <c r="G15" s="37"/>
      <c r="H15" s="38"/>
    </row>
    <row r="16" customFormat="false" ht="18" hidden="false" customHeight="true" outlineLevel="0" collapsed="false">
      <c r="B16" s="39" t="s">
        <v>21</v>
      </c>
      <c r="C16" s="40" t="s">
        <v>22</v>
      </c>
      <c r="D16" s="40" t="s">
        <v>23</v>
      </c>
      <c r="E16" s="40" t="s">
        <v>24</v>
      </c>
      <c r="F16" s="40" t="s">
        <v>25</v>
      </c>
      <c r="G16" s="40" t="s">
        <v>26</v>
      </c>
      <c r="H16" s="41"/>
    </row>
    <row r="17" customFormat="false" ht="18" hidden="false" customHeight="true" outlineLevel="0" collapsed="false">
      <c r="B17" s="42"/>
      <c r="C17" s="43"/>
      <c r="D17" s="43"/>
      <c r="E17" s="43"/>
      <c r="F17" s="43"/>
      <c r="G17" s="43"/>
      <c r="H17" s="44"/>
    </row>
    <row r="18" customFormat="false" ht="18" hidden="false" customHeight="true" outlineLevel="0" collapsed="false">
      <c r="B18" s="45" t="s">
        <v>27</v>
      </c>
      <c r="C18" s="46" t="n">
        <v>0</v>
      </c>
      <c r="D18" s="46" t="n">
        <v>0</v>
      </c>
      <c r="E18" s="46" t="n">
        <v>4370</v>
      </c>
      <c r="F18" s="46" t="n">
        <v>0</v>
      </c>
      <c r="G18" s="46" t="n">
        <f aca="false">E18*12</f>
        <v>52440</v>
      </c>
      <c r="H18" s="47"/>
    </row>
    <row r="19" customFormat="false" ht="18" hidden="false" customHeight="true" outlineLevel="0" collapsed="false">
      <c r="B19" s="45" t="s">
        <v>28</v>
      </c>
      <c r="C19" s="46" t="n">
        <v>0</v>
      </c>
      <c r="D19" s="46" t="n">
        <v>0</v>
      </c>
      <c r="E19" s="46" t="n">
        <v>0</v>
      </c>
      <c r="F19" s="46" t="n">
        <v>0</v>
      </c>
      <c r="G19" s="46" t="n">
        <v>1700</v>
      </c>
      <c r="H19" s="47"/>
    </row>
    <row r="20" customFormat="false" ht="18" hidden="false" customHeight="true" outlineLevel="0" collapsed="false">
      <c r="B20" s="45" t="s">
        <v>29</v>
      </c>
      <c r="C20" s="46"/>
      <c r="D20" s="46" t="n">
        <v>0</v>
      </c>
      <c r="E20" s="46" t="n">
        <v>0</v>
      </c>
      <c r="F20" s="46" t="n">
        <v>0</v>
      </c>
      <c r="G20" s="46"/>
      <c r="H20" s="47"/>
    </row>
    <row r="21" customFormat="false" ht="18" hidden="false" customHeight="true" outlineLevel="0" collapsed="false">
      <c r="B21" s="45" t="s">
        <v>30</v>
      </c>
      <c r="C21" s="46" t="n">
        <v>0</v>
      </c>
      <c r="D21" s="46" t="n">
        <v>0</v>
      </c>
      <c r="E21" s="46" t="n">
        <v>0</v>
      </c>
      <c r="F21" s="46" t="n">
        <v>0</v>
      </c>
      <c r="G21" s="46" t="n">
        <v>3000</v>
      </c>
      <c r="H21" s="47"/>
    </row>
    <row r="22" customFormat="false" ht="18" hidden="false" customHeight="true" outlineLevel="0" collapsed="false">
      <c r="B22" s="45" t="s">
        <v>31</v>
      </c>
      <c r="C22" s="46" t="n">
        <v>0</v>
      </c>
      <c r="D22" s="46" t="n">
        <v>0</v>
      </c>
      <c r="E22" s="46" t="n">
        <v>0</v>
      </c>
      <c r="F22" s="46" t="n">
        <v>0</v>
      </c>
      <c r="G22" s="46" t="n">
        <f aca="false">F22*4</f>
        <v>0</v>
      </c>
      <c r="H22" s="47"/>
    </row>
    <row r="23" customFormat="false" ht="18" hidden="false" customHeight="true" outlineLevel="0" collapsed="false">
      <c r="B23" s="45" t="s">
        <v>32</v>
      </c>
      <c r="C23" s="46" t="n">
        <v>0</v>
      </c>
      <c r="D23" s="46" t="n">
        <v>0</v>
      </c>
      <c r="E23" s="46" t="n">
        <v>0</v>
      </c>
      <c r="F23" s="46" t="n">
        <v>0</v>
      </c>
      <c r="G23" s="46" t="n">
        <v>400</v>
      </c>
      <c r="H23" s="47"/>
    </row>
    <row r="24" customFormat="false" ht="18" hidden="false" customHeight="true" outlineLevel="0" collapsed="false">
      <c r="B24" s="48" t="s">
        <v>33</v>
      </c>
      <c r="C24" s="49" t="str">
        <f aca="false">IF(SUM(C18:C23),SUM(C18:C23),"")</f>
        <v/>
      </c>
      <c r="D24" s="49" t="str">
        <f aca="false">IF(SUM(D18:D23),SUM(D18:D23),"")</f>
        <v/>
      </c>
      <c r="E24" s="49" t="n">
        <f aca="false">IF(SUM(E18:E23),SUM(E18:E23),"")</f>
        <v>4370</v>
      </c>
      <c r="F24" s="49" t="str">
        <f aca="false">IF(SUM(F18:F23),SUM(F18:F23),"")</f>
        <v/>
      </c>
      <c r="G24" s="49" t="n">
        <f aca="false">IF(SUM(G18:G23),SUM(G18:G23),"")</f>
        <v>57540</v>
      </c>
      <c r="H24" s="49"/>
    </row>
    <row r="25" customFormat="false" ht="13.8" hidden="false" customHeight="false" outlineLevel="0" collapsed="false">
      <c r="B25" s="50"/>
      <c r="C25" s="37"/>
      <c r="D25" s="37"/>
      <c r="E25" s="37"/>
      <c r="F25" s="37"/>
      <c r="G25" s="37"/>
      <c r="H25" s="38"/>
    </row>
    <row r="26" customFormat="false" ht="19.7" hidden="false" customHeight="false" outlineLevel="0" collapsed="false">
      <c r="B26" s="51" t="s">
        <v>34</v>
      </c>
      <c r="C26" s="52" t="s">
        <v>35</v>
      </c>
      <c r="D26" s="53"/>
      <c r="E26" s="53"/>
      <c r="F26" s="53"/>
      <c r="G26" s="53"/>
      <c r="H26" s="54"/>
    </row>
    <row r="27" customFormat="false" ht="24.45" hidden="false" customHeight="false" outlineLevel="0" collapsed="false">
      <c r="B27" s="55"/>
      <c r="C27" s="56"/>
      <c r="D27" s="56"/>
      <c r="E27" s="56"/>
      <c r="F27" s="56"/>
      <c r="G27" s="56"/>
      <c r="H27" s="57"/>
    </row>
    <row r="28" customFormat="false" ht="18" hidden="false" customHeight="true" outlineLevel="0" collapsed="false">
      <c r="B28" s="29" t="s">
        <v>36</v>
      </c>
      <c r="C28" s="58" t="s">
        <v>22</v>
      </c>
      <c r="D28" s="58" t="s">
        <v>23</v>
      </c>
      <c r="E28" s="58" t="s">
        <v>24</v>
      </c>
      <c r="F28" s="58" t="s">
        <v>25</v>
      </c>
      <c r="G28" s="58" t="s">
        <v>26</v>
      </c>
      <c r="H28" s="59"/>
    </row>
    <row r="29" customFormat="false" ht="18" hidden="false" customHeight="true" outlineLevel="0" collapsed="false">
      <c r="B29" s="60"/>
      <c r="C29" s="32"/>
      <c r="D29" s="32"/>
      <c r="E29" s="32"/>
      <c r="F29" s="32"/>
      <c r="G29" s="32"/>
      <c r="H29" s="33"/>
    </row>
    <row r="30" customFormat="false" ht="18" hidden="false" customHeight="true" outlineLevel="0" collapsed="false">
      <c r="B30" s="34" t="s">
        <v>37</v>
      </c>
      <c r="C30" s="46"/>
      <c r="D30" s="46"/>
      <c r="E30" s="46"/>
      <c r="F30" s="46" t="n">
        <v>0</v>
      </c>
      <c r="G30" s="46"/>
      <c r="H30" s="61"/>
    </row>
    <row r="31" customFormat="false" ht="18" hidden="false" customHeight="true" outlineLevel="0" collapsed="false">
      <c r="B31" s="34" t="s">
        <v>38</v>
      </c>
      <c r="C31" s="46" t="n">
        <v>0</v>
      </c>
      <c r="D31" s="46" t="n">
        <v>0</v>
      </c>
      <c r="E31" s="46" t="n">
        <v>0</v>
      </c>
      <c r="F31" s="46" t="n">
        <v>0</v>
      </c>
      <c r="G31" s="46" t="n">
        <v>4</v>
      </c>
      <c r="H31" s="61"/>
    </row>
    <row r="32" customFormat="false" ht="18" hidden="false" customHeight="true" outlineLevel="0" collapsed="false">
      <c r="B32" s="34" t="s">
        <v>39</v>
      </c>
      <c r="C32" s="46" t="n">
        <v>0</v>
      </c>
      <c r="D32" s="46" t="n">
        <v>0</v>
      </c>
      <c r="E32" s="46" t="n">
        <v>0</v>
      </c>
      <c r="F32" s="46" t="n">
        <v>0</v>
      </c>
      <c r="G32" s="46" t="n">
        <v>1600</v>
      </c>
      <c r="H32" s="61"/>
    </row>
    <row r="33" customFormat="false" ht="18" hidden="false" customHeight="true" outlineLevel="0" collapsed="false">
      <c r="B33" s="34" t="s">
        <v>40</v>
      </c>
      <c r="C33" s="46" t="n">
        <v>0</v>
      </c>
      <c r="D33" s="46" t="n">
        <v>0</v>
      </c>
      <c r="E33" s="46" t="n">
        <v>0</v>
      </c>
      <c r="F33" s="46" t="n">
        <v>0</v>
      </c>
      <c r="G33" s="46" t="n">
        <f aca="false">SUM(IF(C33&gt;=1,C33*52,IF(D33&gt;=1,D33*26,IF(E33&gt;=1,E33*12,IF(F33&gt;=1,F33*4)))))</f>
        <v>0</v>
      </c>
      <c r="H33" s="61"/>
    </row>
    <row r="34" customFormat="false" ht="18" hidden="false" customHeight="true" outlineLevel="0" collapsed="false">
      <c r="B34" s="60"/>
      <c r="C34" s="32"/>
      <c r="D34" s="32"/>
      <c r="E34" s="32"/>
      <c r="F34" s="32"/>
      <c r="G34" s="32"/>
      <c r="H34" s="33"/>
    </row>
    <row r="35" customFormat="false" ht="18" hidden="false" customHeight="true" outlineLevel="0" collapsed="false">
      <c r="B35" s="62" t="s">
        <v>33</v>
      </c>
      <c r="C35" s="63" t="str">
        <f aca="false">IF(SUM(C30:C33),SUM(C30:C33),"")</f>
        <v/>
      </c>
      <c r="D35" s="63" t="str">
        <f aca="false">IF(SUM(D30:D33),SUM(D30:D33),"")</f>
        <v/>
      </c>
      <c r="E35" s="63" t="str">
        <f aca="false">IF(SUM(E30:E33),SUM(E30:E33),"")</f>
        <v/>
      </c>
      <c r="F35" s="63" t="str">
        <f aca="false">IF(SUM(F30:F33),SUM(F30:F33),"")</f>
        <v/>
      </c>
      <c r="G35" s="63" t="n">
        <f aca="false">SUM(G30:G33)</f>
        <v>1604</v>
      </c>
      <c r="H35" s="63"/>
    </row>
    <row r="36" customFormat="false" ht="10.5" hidden="false" customHeight="true" outlineLevel="0" collapsed="false">
      <c r="B36" s="50"/>
      <c r="C36" s="37"/>
      <c r="D36" s="37"/>
      <c r="E36" s="37"/>
      <c r="F36" s="37"/>
      <c r="G36" s="37"/>
      <c r="H36" s="38"/>
    </row>
    <row r="37" customFormat="false" ht="18" hidden="false" customHeight="true" outlineLevel="0" collapsed="false">
      <c r="B37" s="29" t="s">
        <v>41</v>
      </c>
      <c r="C37" s="58" t="s">
        <v>22</v>
      </c>
      <c r="D37" s="58" t="s">
        <v>23</v>
      </c>
      <c r="E37" s="58" t="s">
        <v>24</v>
      </c>
      <c r="F37" s="58" t="s">
        <v>25</v>
      </c>
      <c r="G37" s="58" t="s">
        <v>26</v>
      </c>
      <c r="H37" s="59"/>
    </row>
    <row r="38" customFormat="false" ht="18" hidden="false" customHeight="true" outlineLevel="0" collapsed="false">
      <c r="B38" s="60"/>
      <c r="C38" s="32"/>
      <c r="D38" s="32"/>
      <c r="E38" s="32"/>
      <c r="F38" s="32"/>
      <c r="G38" s="32"/>
      <c r="H38" s="33"/>
    </row>
    <row r="39" customFormat="false" ht="18" hidden="false" customHeight="true" outlineLevel="0" collapsed="false">
      <c r="B39" s="34" t="s">
        <v>42</v>
      </c>
      <c r="C39" s="64"/>
      <c r="D39" s="64" t="n">
        <v>0</v>
      </c>
      <c r="E39" s="64" t="n">
        <v>95</v>
      </c>
      <c r="F39" s="64"/>
      <c r="G39" s="65" t="n">
        <f aca="false">SUM(IF(C39&gt;=1,C39*52,IF(D39&gt;=1,D39*26,IF(E39&gt;=1,E39*12,IF(F39&gt;=1,F39*4)))))</f>
        <v>1140</v>
      </c>
      <c r="H39" s="66"/>
    </row>
    <row r="40" customFormat="false" ht="18" hidden="false" customHeight="true" outlineLevel="0" collapsed="false">
      <c r="B40" s="34" t="s">
        <v>43</v>
      </c>
      <c r="C40" s="64" t="n">
        <v>0</v>
      </c>
      <c r="D40" s="64"/>
      <c r="E40" s="64" t="n">
        <v>200</v>
      </c>
      <c r="F40" s="64" t="n">
        <v>0</v>
      </c>
      <c r="G40" s="65" t="n">
        <f aca="false">SUM(IF(C40&gt;=1,C40*52,IF(D40&gt;=1,D40*26,IF(E40&gt;=1,E40*12,IF(F40&gt;=1,F40*4)))))</f>
        <v>2400</v>
      </c>
      <c r="H40" s="66"/>
    </row>
    <row r="41" customFormat="false" ht="18" hidden="false" customHeight="true" outlineLevel="0" collapsed="false">
      <c r="B41" s="34" t="s">
        <v>44</v>
      </c>
      <c r="C41" s="64" t="n">
        <v>0</v>
      </c>
      <c r="D41" s="64" t="n">
        <v>0</v>
      </c>
      <c r="E41" s="64"/>
      <c r="F41" s="64" t="n">
        <v>0</v>
      </c>
      <c r="G41" s="65" t="n">
        <v>360</v>
      </c>
      <c r="H41" s="66"/>
    </row>
    <row r="42" customFormat="false" ht="18" hidden="false" customHeight="true" outlineLevel="0" collapsed="false">
      <c r="B42" s="34" t="s">
        <v>45</v>
      </c>
      <c r="C42" s="64" t="n">
        <v>0</v>
      </c>
      <c r="D42" s="64"/>
      <c r="E42" s="64"/>
      <c r="F42" s="64" t="n">
        <v>0</v>
      </c>
      <c r="G42" s="65"/>
      <c r="H42" s="66"/>
    </row>
    <row r="43" customFormat="false" ht="18" hidden="false" customHeight="true" outlineLevel="0" collapsed="false">
      <c r="B43" s="34" t="s">
        <v>46</v>
      </c>
      <c r="C43" s="64" t="n">
        <v>0</v>
      </c>
      <c r="D43" s="64"/>
      <c r="E43" s="64"/>
      <c r="F43" s="64"/>
      <c r="G43" s="65" t="n">
        <v>2300</v>
      </c>
      <c r="H43" s="66"/>
    </row>
    <row r="44" customFormat="false" ht="18" hidden="false" customHeight="true" outlineLevel="0" collapsed="false">
      <c r="B44" s="34" t="s">
        <v>47</v>
      </c>
      <c r="C44" s="64" t="n">
        <v>0</v>
      </c>
      <c r="D44" s="64" t="n">
        <v>0</v>
      </c>
      <c r="E44" s="64" t="n">
        <v>0</v>
      </c>
      <c r="F44" s="64" t="n">
        <v>0</v>
      </c>
      <c r="G44" s="65" t="n">
        <v>600</v>
      </c>
      <c r="H44" s="66"/>
    </row>
    <row r="45" customFormat="false" ht="18" hidden="false" customHeight="true" outlineLevel="0" collapsed="false">
      <c r="B45" s="34" t="s">
        <v>48</v>
      </c>
      <c r="C45" s="64"/>
      <c r="D45" s="64"/>
      <c r="E45" s="64"/>
      <c r="F45" s="64"/>
      <c r="G45" s="65" t="n">
        <v>400</v>
      </c>
      <c r="H45" s="33"/>
      <c r="J45" s="27"/>
    </row>
    <row r="46" customFormat="false" ht="18" hidden="false" customHeight="true" outlineLevel="0" collapsed="false">
      <c r="B46" s="34" t="s">
        <v>49</v>
      </c>
      <c r="C46" s="64"/>
      <c r="D46" s="64"/>
      <c r="E46" s="64"/>
      <c r="F46" s="64"/>
      <c r="G46" s="65" t="n">
        <v>1000</v>
      </c>
      <c r="H46" s="33"/>
      <c r="J46" s="27"/>
    </row>
    <row r="47" customFormat="false" ht="18" hidden="false" customHeight="true" outlineLevel="0" collapsed="false">
      <c r="B47" s="60"/>
      <c r="C47" s="32"/>
      <c r="D47" s="32"/>
      <c r="E47" s="32"/>
      <c r="F47" s="32"/>
      <c r="G47" s="32"/>
      <c r="H47" s="33"/>
    </row>
    <row r="48" customFormat="false" ht="18" hidden="false" customHeight="true" outlineLevel="0" collapsed="false">
      <c r="B48" s="62" t="s">
        <v>50</v>
      </c>
      <c r="C48" s="67" t="str">
        <f aca="false">IF(SUM(C39:C45),SUM(C39:C45),"")</f>
        <v/>
      </c>
      <c r="D48" s="67" t="str">
        <f aca="false">IF(SUM(D39:D45),SUM(D39:D45),"")</f>
        <v/>
      </c>
      <c r="E48" s="67" t="n">
        <f aca="false">IF(SUM(E39:E45),SUM(E39:E45),"")</f>
        <v>295</v>
      </c>
      <c r="F48" s="67" t="str">
        <f aca="false">IF(SUM(F39:F45),SUM(F39:F45),"")</f>
        <v/>
      </c>
      <c r="G48" s="67" t="n">
        <f aca="false">SUM(G39:G45)</f>
        <v>7200</v>
      </c>
      <c r="H48" s="67"/>
    </row>
    <row r="49" customFormat="false" ht="10.5" hidden="false" customHeight="true" outlineLevel="0" collapsed="false">
      <c r="B49" s="50"/>
      <c r="C49" s="37"/>
      <c r="D49" s="37"/>
      <c r="E49" s="37"/>
      <c r="F49" s="37"/>
      <c r="G49" s="37"/>
      <c r="H49" s="38"/>
    </row>
    <row r="50" customFormat="false" ht="18" hidden="false" customHeight="true" outlineLevel="0" collapsed="false">
      <c r="B50" s="29" t="s">
        <v>51</v>
      </c>
      <c r="C50" s="58" t="s">
        <v>22</v>
      </c>
      <c r="D50" s="58" t="s">
        <v>23</v>
      </c>
      <c r="E50" s="58" t="s">
        <v>24</v>
      </c>
      <c r="F50" s="58" t="s">
        <v>25</v>
      </c>
      <c r="G50" s="58" t="s">
        <v>26</v>
      </c>
      <c r="H50" s="59"/>
    </row>
    <row r="51" customFormat="false" ht="18" hidden="false" customHeight="true" outlineLevel="0" collapsed="false">
      <c r="B51" s="60" t="s">
        <v>52</v>
      </c>
      <c r="C51" s="32"/>
      <c r="D51" s="32"/>
      <c r="E51" s="32"/>
      <c r="F51" s="32"/>
      <c r="G51" s="32"/>
      <c r="H51" s="33"/>
    </row>
    <row r="52" customFormat="false" ht="18" hidden="false" customHeight="true" outlineLevel="0" collapsed="false">
      <c r="B52" s="34" t="s">
        <v>53</v>
      </c>
      <c r="C52" s="46" t="n">
        <v>0</v>
      </c>
      <c r="D52" s="46" t="n">
        <v>0</v>
      </c>
      <c r="E52" s="46"/>
      <c r="F52" s="46" t="n">
        <v>0</v>
      </c>
      <c r="G52" s="68" t="n">
        <v>8800</v>
      </c>
      <c r="H52" s="69"/>
    </row>
    <row r="53" customFormat="false" ht="18" hidden="false" customHeight="true" outlineLevel="0" collapsed="false">
      <c r="B53" s="34" t="s">
        <v>54</v>
      </c>
      <c r="C53" s="46" t="n">
        <v>0</v>
      </c>
      <c r="D53" s="46" t="n">
        <v>0</v>
      </c>
      <c r="E53" s="46" t="n">
        <v>300</v>
      </c>
      <c r="F53" s="46" t="n">
        <v>0</v>
      </c>
      <c r="G53" s="68" t="n">
        <v>3600</v>
      </c>
      <c r="H53" s="69"/>
    </row>
    <row r="54" customFormat="false" ht="18" hidden="false" customHeight="true" outlineLevel="0" collapsed="false">
      <c r="B54" s="34" t="s">
        <v>55</v>
      </c>
      <c r="C54" s="46" t="n">
        <v>0</v>
      </c>
      <c r="D54" s="46" t="n">
        <v>0</v>
      </c>
      <c r="E54" s="46" t="n">
        <v>66</v>
      </c>
      <c r="F54" s="46" t="n">
        <v>0</v>
      </c>
      <c r="G54" s="68" t="n">
        <f aca="false">E54*12</f>
        <v>792</v>
      </c>
      <c r="H54" s="69"/>
    </row>
    <row r="55" customFormat="false" ht="18" hidden="false" customHeight="true" outlineLevel="0" collapsed="false">
      <c r="B55" s="34" t="s">
        <v>56</v>
      </c>
      <c r="C55" s="46" t="n">
        <v>0</v>
      </c>
      <c r="D55" s="46" t="n">
        <v>0</v>
      </c>
      <c r="E55" s="46" t="n">
        <v>28</v>
      </c>
      <c r="F55" s="46" t="n">
        <v>0</v>
      </c>
      <c r="G55" s="68" t="n">
        <f aca="false">E55*12</f>
        <v>336</v>
      </c>
      <c r="H55" s="69"/>
    </row>
    <row r="56" customFormat="false" ht="18" hidden="false" customHeight="true" outlineLevel="0" collapsed="false">
      <c r="B56" s="60"/>
      <c r="C56" s="32"/>
      <c r="D56" s="32"/>
      <c r="E56" s="32"/>
      <c r="F56" s="32"/>
      <c r="G56" s="32"/>
      <c r="H56" s="33"/>
    </row>
    <row r="57" customFormat="false" ht="18" hidden="false" customHeight="true" outlineLevel="0" collapsed="false">
      <c r="B57" s="62" t="s">
        <v>33</v>
      </c>
      <c r="C57" s="67" t="str">
        <f aca="false">IF(SUM(C52:C55),SUM(C52:C55),"")</f>
        <v/>
      </c>
      <c r="D57" s="67" t="str">
        <f aca="false">IF(SUM(D52:D55),SUM(D52:D55),"")</f>
        <v/>
      </c>
      <c r="E57" s="67" t="n">
        <f aca="false">IF(SUM(E52:E55),SUM(E52:E55),"")</f>
        <v>394</v>
      </c>
      <c r="F57" s="67" t="str">
        <f aca="false">IF(SUM(F52:F55),SUM(F52:F55),"")</f>
        <v/>
      </c>
      <c r="G57" s="67" t="n">
        <f aca="false">SUM(G52:G55)</f>
        <v>13528</v>
      </c>
      <c r="H57" s="67"/>
    </row>
    <row r="58" customFormat="false" ht="10.5" hidden="false" customHeight="true" outlineLevel="0" collapsed="false">
      <c r="B58" s="50"/>
      <c r="C58" s="37"/>
      <c r="D58" s="37"/>
      <c r="E58" s="37"/>
      <c r="F58" s="37"/>
      <c r="G58" s="37"/>
      <c r="H58" s="38"/>
    </row>
    <row r="59" customFormat="false" ht="18" hidden="false" customHeight="true" outlineLevel="0" collapsed="false">
      <c r="B59" s="29" t="s">
        <v>57</v>
      </c>
      <c r="C59" s="58" t="s">
        <v>22</v>
      </c>
      <c r="D59" s="58" t="s">
        <v>23</v>
      </c>
      <c r="E59" s="58" t="s">
        <v>24</v>
      </c>
      <c r="F59" s="58" t="s">
        <v>25</v>
      </c>
      <c r="G59" s="58" t="s">
        <v>26</v>
      </c>
      <c r="H59" s="59"/>
    </row>
    <row r="60" customFormat="false" ht="18" hidden="false" customHeight="true" outlineLevel="0" collapsed="false">
      <c r="B60" s="60"/>
      <c r="C60" s="32"/>
      <c r="D60" s="32"/>
      <c r="E60" s="32"/>
      <c r="F60" s="32"/>
      <c r="G60" s="32"/>
      <c r="H60" s="33"/>
    </row>
    <row r="61" customFormat="false" ht="18" hidden="false" customHeight="true" outlineLevel="0" collapsed="false">
      <c r="B61" s="34" t="s">
        <v>58</v>
      </c>
      <c r="C61" s="70" t="n">
        <v>0</v>
      </c>
      <c r="D61" s="70" t="n">
        <v>30</v>
      </c>
      <c r="E61" s="70" t="n">
        <v>0</v>
      </c>
      <c r="F61" s="70" t="n">
        <v>0</v>
      </c>
      <c r="G61" s="71" t="n">
        <f aca="false">SUM(IF(C61&gt;=1,C61*52,IF(D61&gt;=1,D61*26,IF(E61&gt;=1,E61*12,IF(F61&gt;=1,F61*4)))))</f>
        <v>780</v>
      </c>
      <c r="H61" s="69"/>
    </row>
    <row r="62" customFormat="false" ht="18" hidden="false" customHeight="true" outlineLevel="0" collapsed="false">
      <c r="B62" s="34" t="s">
        <v>59</v>
      </c>
      <c r="C62" s="70" t="n">
        <v>0</v>
      </c>
      <c r="D62" s="70" t="n">
        <v>0</v>
      </c>
      <c r="E62" s="70"/>
      <c r="F62" s="70"/>
      <c r="G62" s="71" t="n">
        <v>300</v>
      </c>
      <c r="H62" s="69"/>
    </row>
    <row r="63" customFormat="false" ht="18" hidden="false" customHeight="true" outlineLevel="0" collapsed="false">
      <c r="B63" s="34" t="s">
        <v>60</v>
      </c>
      <c r="C63" s="70" t="n">
        <v>0</v>
      </c>
      <c r="D63" s="70" t="n">
        <v>29</v>
      </c>
      <c r="E63" s="70" t="n">
        <v>0</v>
      </c>
      <c r="F63" s="70" t="n">
        <v>0</v>
      </c>
      <c r="G63" s="71" t="n">
        <v>200</v>
      </c>
      <c r="H63" s="33"/>
    </row>
    <row r="64" customFormat="false" ht="18" hidden="false" customHeight="true" outlineLevel="0" collapsed="false">
      <c r="B64" s="34" t="s">
        <v>61</v>
      </c>
      <c r="C64" s="70" t="n">
        <v>0</v>
      </c>
      <c r="D64" s="70"/>
      <c r="E64" s="70"/>
      <c r="F64" s="70"/>
      <c r="G64" s="71" t="n">
        <v>100</v>
      </c>
      <c r="H64" s="33"/>
    </row>
    <row r="65" customFormat="false" ht="18" hidden="false" customHeight="true" outlineLevel="0" collapsed="false">
      <c r="B65" s="60"/>
      <c r="C65" s="32"/>
      <c r="D65" s="32"/>
      <c r="E65" s="32"/>
      <c r="F65" s="32"/>
      <c r="G65" s="32"/>
      <c r="H65" s="33"/>
    </row>
    <row r="66" customFormat="false" ht="18" hidden="false" customHeight="true" outlineLevel="0" collapsed="false">
      <c r="B66" s="62" t="s">
        <v>33</v>
      </c>
      <c r="C66" s="67" t="n">
        <f aca="false">IF(SUM(C61:C64),SUM(C61:C64,""))</f>
        <v>0</v>
      </c>
      <c r="D66" s="67" t="n">
        <f aca="false">IF(SUM(D61:D64),SUM(D61:D64),"")</f>
        <v>59</v>
      </c>
      <c r="E66" s="67" t="str">
        <f aca="false">IF(SUM(E61:E64),SUM(E61:E64),"")</f>
        <v/>
      </c>
      <c r="F66" s="67" t="str">
        <f aca="false">IF(SUM(F61:F64),SUM(F61:F64),"")</f>
        <v/>
      </c>
      <c r="G66" s="67" t="n">
        <f aca="false">SUM(G61:G64)</f>
        <v>1380</v>
      </c>
      <c r="H66" s="67"/>
    </row>
    <row r="67" customFormat="false" ht="18" hidden="false" customHeight="true" outlineLevel="0" collapsed="false"/>
    <row r="68" s="72" customFormat="true" ht="45" hidden="false" customHeight="true" outlineLevel="0" collapsed="false">
      <c r="B68" s="73"/>
      <c r="C68" s="73"/>
      <c r="D68" s="73"/>
      <c r="E68" s="73"/>
      <c r="F68" s="73"/>
      <c r="G68" s="73"/>
      <c r="H68" s="73"/>
      <c r="J68" s="8"/>
    </row>
  </sheetData>
  <mergeCells count="1">
    <mergeCell ref="B68:H68"/>
  </mergeCells>
  <printOptions headings="false" gridLines="false" gridLinesSet="true" horizontalCentered="false" verticalCentered="false"/>
  <pageMargins left="0.25" right="0.25" top="0.25" bottom="0.25"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968C8C"/>
    <pageSetUpPr fitToPage="true"/>
  </sheetPr>
  <dimension ref="B1:J69"/>
  <sheetViews>
    <sheetView showFormulas="false" showGridLines="false" showRowColHeaders="true" showZeros="true" rightToLeft="false" tabSelected="false" showOutlineSymbols="true" defaultGridColor="true" view="normal" topLeftCell="A1" colorId="64" zoomScale="63" zoomScaleNormal="63" zoomScalePageLayoutView="100" workbookViewId="0">
      <pane xSplit="0" ySplit="1" topLeftCell="A56" activePane="bottomLeft" state="frozen"/>
      <selection pane="topLeft" activeCell="A1" activeCellId="0" sqref="A1"/>
      <selection pane="bottomLeft" activeCell="J4" activeCellId="0" sqref="J4"/>
    </sheetView>
  </sheetViews>
  <sheetFormatPr defaultColWidth="8.79296875" defaultRowHeight="13.5" zeroHeight="false" outlineLevelRow="0" outlineLevelCol="0"/>
  <cols>
    <col collapsed="false" customWidth="true" hidden="false" outlineLevel="0" max="1" min="1" style="8" width="3"/>
    <col collapsed="false" customWidth="true" hidden="false" outlineLevel="0" max="2" min="2" style="8" width="36.22"/>
    <col collapsed="false" customWidth="true" hidden="false" outlineLevel="0" max="7" min="3" style="8" width="13.78"/>
    <col collapsed="false" customWidth="true" hidden="false" outlineLevel="0" max="8" min="8" style="9" width="3.34"/>
    <col collapsed="false" customWidth="true" hidden="false" outlineLevel="0" max="9" min="9" style="8" width="3"/>
    <col collapsed="false" customWidth="true" hidden="false" outlineLevel="0" max="10" min="10" style="8" width="107.22"/>
    <col collapsed="false" customWidth="false" hidden="false" outlineLevel="0" max="1024" min="11" style="8" width="8.79"/>
  </cols>
  <sheetData>
    <row r="1" customFormat="false" ht="220.85" hidden="false" customHeight="true" outlineLevel="0" collapsed="false">
      <c r="B1" s="10"/>
      <c r="C1" s="11"/>
      <c r="D1" s="11"/>
      <c r="E1" s="11"/>
      <c r="F1" s="11"/>
      <c r="G1" s="11"/>
      <c r="H1" s="12"/>
    </row>
    <row r="2" customFormat="false" ht="42" hidden="false" customHeight="true" outlineLevel="0" collapsed="false">
      <c r="B2" s="10" t="s">
        <v>62</v>
      </c>
      <c r="C2" s="11"/>
      <c r="D2" s="11"/>
      <c r="E2" s="11"/>
      <c r="F2" s="11" t="s">
        <v>63</v>
      </c>
      <c r="G2" s="11"/>
      <c r="H2" s="12"/>
    </row>
    <row r="3" customFormat="false" ht="18" hidden="false" customHeight="true" outlineLevel="0" collapsed="false">
      <c r="B3" s="13" t="s">
        <v>10</v>
      </c>
      <c r="C3" s="14"/>
      <c r="D3" s="14"/>
      <c r="E3" s="14"/>
      <c r="F3" s="14"/>
      <c r="G3" s="14"/>
      <c r="H3" s="15"/>
    </row>
    <row r="4" customFormat="false" ht="18" hidden="false" customHeight="true" outlineLevel="0" collapsed="false">
      <c r="B4" s="16"/>
      <c r="C4" s="17"/>
      <c r="D4" s="17"/>
      <c r="E4" s="17"/>
      <c r="F4" s="17"/>
      <c r="G4" s="17"/>
      <c r="H4" s="18"/>
    </row>
    <row r="5" customFormat="false" ht="18" hidden="false" customHeight="true" outlineLevel="0" collapsed="false">
      <c r="B5" s="19" t="s">
        <v>11</v>
      </c>
      <c r="C5" s="17"/>
      <c r="D5" s="17"/>
      <c r="E5" s="17"/>
      <c r="F5" s="17"/>
      <c r="G5" s="20" t="n">
        <f aca="false">SUM(G67+G58+G49+G36)</f>
        <v>66972</v>
      </c>
      <c r="H5" s="21"/>
    </row>
    <row r="6" customFormat="false" ht="18" hidden="false" customHeight="true" outlineLevel="0" collapsed="false">
      <c r="B6" s="19" t="s">
        <v>12</v>
      </c>
      <c r="C6" s="17"/>
      <c r="D6" s="17"/>
      <c r="E6" s="17"/>
      <c r="F6" s="17"/>
      <c r="G6" s="22" t="n">
        <f aca="false">G25</f>
        <v>57740</v>
      </c>
      <c r="H6" s="23"/>
    </row>
    <row r="7" customFormat="false" ht="18" hidden="false" customHeight="true" outlineLevel="0" collapsed="false">
      <c r="B7" s="19" t="s">
        <v>64</v>
      </c>
      <c r="C7" s="17"/>
      <c r="D7" s="17"/>
      <c r="E7" s="17"/>
      <c r="F7" s="17"/>
      <c r="G7" s="24" t="n">
        <f aca="false">G6-G5</f>
        <v>-9232</v>
      </c>
      <c r="H7" s="23"/>
    </row>
    <row r="8" customFormat="false" ht="18" hidden="false" customHeight="true" outlineLevel="0" collapsed="false">
      <c r="B8" s="25" t="s">
        <v>14</v>
      </c>
      <c r="C8" s="17" t="s">
        <v>15</v>
      </c>
      <c r="D8" s="17"/>
      <c r="E8" s="17" t="s">
        <v>16</v>
      </c>
      <c r="F8" s="17"/>
      <c r="G8" s="26" t="n">
        <v>145000</v>
      </c>
      <c r="H8" s="18"/>
    </row>
    <row r="9" customFormat="false" ht="10.5" hidden="false" customHeight="true" outlineLevel="0" collapsed="false">
      <c r="B9" s="74"/>
      <c r="C9" s="74"/>
      <c r="D9" s="74"/>
      <c r="E9" s="74"/>
      <c r="F9" s="74"/>
      <c r="G9" s="74"/>
      <c r="H9" s="75"/>
    </row>
    <row r="10" customFormat="false" ht="10.5" hidden="false" customHeight="true" outlineLevel="0" collapsed="false">
      <c r="B10" s="27"/>
      <c r="C10" s="27"/>
      <c r="D10" s="27"/>
      <c r="E10" s="27"/>
      <c r="F10" s="27"/>
      <c r="G10" s="27"/>
      <c r="H10" s="28"/>
    </row>
    <row r="11" customFormat="false" ht="18" hidden="false" customHeight="true" outlineLevel="0" collapsed="false">
      <c r="B11" s="29" t="s">
        <v>17</v>
      </c>
      <c r="C11" s="30"/>
      <c r="D11" s="30"/>
      <c r="E11" s="30"/>
      <c r="F11" s="30"/>
      <c r="G11" s="30"/>
      <c r="H11" s="31"/>
    </row>
    <row r="12" customFormat="false" ht="18" hidden="false" customHeight="true" outlineLevel="0" collapsed="false">
      <c r="B12" s="32"/>
      <c r="C12" s="32"/>
      <c r="D12" s="32"/>
      <c r="E12" s="32"/>
      <c r="F12" s="32"/>
      <c r="G12" s="32"/>
      <c r="H12" s="33"/>
    </row>
    <row r="13" customFormat="false" ht="18" hidden="false" customHeight="true" outlineLevel="0" collapsed="false">
      <c r="B13" s="34" t="s">
        <v>18</v>
      </c>
      <c r="C13" s="35" t="n">
        <v>62</v>
      </c>
      <c r="D13" s="32"/>
      <c r="E13" s="32" t="s">
        <v>19</v>
      </c>
      <c r="F13" s="32"/>
      <c r="G13" s="36" t="n">
        <v>1</v>
      </c>
      <c r="H13" s="36"/>
    </row>
    <row r="14" customFormat="false" ht="18" hidden="false" customHeight="true" outlineLevel="0" collapsed="false">
      <c r="B14" s="34" t="s">
        <v>20</v>
      </c>
      <c r="C14" s="35" t="n">
        <v>63</v>
      </c>
      <c r="D14" s="32"/>
      <c r="E14" s="32"/>
      <c r="F14" s="32"/>
      <c r="G14" s="32"/>
      <c r="H14" s="33"/>
    </row>
    <row r="15" customFormat="false" ht="18" hidden="false" customHeight="true" outlineLevel="0" collapsed="false">
      <c r="B15" s="32"/>
      <c r="C15" s="32"/>
      <c r="D15" s="32"/>
      <c r="E15" s="32"/>
      <c r="F15" s="32"/>
      <c r="G15" s="32"/>
      <c r="H15" s="33"/>
    </row>
    <row r="16" customFormat="false" ht="10.5" hidden="false" customHeight="true" outlineLevel="0" collapsed="false">
      <c r="B16" s="37"/>
      <c r="C16" s="37"/>
      <c r="D16" s="37"/>
      <c r="E16" s="37"/>
      <c r="F16" s="37"/>
      <c r="G16" s="37"/>
      <c r="H16" s="38"/>
    </row>
    <row r="17" customFormat="false" ht="18" hidden="false" customHeight="true" outlineLevel="0" collapsed="false">
      <c r="B17" s="39" t="s">
        <v>21</v>
      </c>
      <c r="C17" s="40" t="s">
        <v>22</v>
      </c>
      <c r="D17" s="40" t="s">
        <v>23</v>
      </c>
      <c r="E17" s="40" t="s">
        <v>24</v>
      </c>
      <c r="F17" s="40" t="s">
        <v>25</v>
      </c>
      <c r="G17" s="40" t="s">
        <v>26</v>
      </c>
      <c r="H17" s="41"/>
    </row>
    <row r="18" customFormat="false" ht="18" hidden="false" customHeight="true" outlineLevel="0" collapsed="false">
      <c r="B18" s="42"/>
      <c r="C18" s="43"/>
      <c r="D18" s="43"/>
      <c r="E18" s="43"/>
      <c r="F18" s="43"/>
      <c r="G18" s="43"/>
      <c r="H18" s="44"/>
    </row>
    <row r="19" customFormat="false" ht="18" hidden="false" customHeight="true" outlineLevel="0" collapsed="false">
      <c r="B19" s="45" t="s">
        <v>27</v>
      </c>
      <c r="C19" s="46" t="n">
        <v>0</v>
      </c>
      <c r="D19" s="46" t="n">
        <v>0</v>
      </c>
      <c r="E19" s="46" t="n">
        <v>4370</v>
      </c>
      <c r="F19" s="46" t="n">
        <v>0</v>
      </c>
      <c r="G19" s="46" t="n">
        <f aca="false">E19*12</f>
        <v>52440</v>
      </c>
      <c r="H19" s="47"/>
    </row>
    <row r="20" customFormat="false" ht="18" hidden="false" customHeight="true" outlineLevel="0" collapsed="false">
      <c r="B20" s="45" t="s">
        <v>28</v>
      </c>
      <c r="C20" s="46" t="n">
        <v>0</v>
      </c>
      <c r="D20" s="46" t="n">
        <v>0</v>
      </c>
      <c r="E20" s="46" t="n">
        <v>0</v>
      </c>
      <c r="F20" s="46" t="n">
        <v>0</v>
      </c>
      <c r="G20" s="46" t="n">
        <v>1700</v>
      </c>
      <c r="H20" s="47"/>
    </row>
    <row r="21" customFormat="false" ht="18" hidden="false" customHeight="true" outlineLevel="0" collapsed="false">
      <c r="B21" s="45" t="s">
        <v>29</v>
      </c>
      <c r="C21" s="46" t="n">
        <v>0</v>
      </c>
      <c r="D21" s="46" t="n">
        <v>0</v>
      </c>
      <c r="E21" s="46" t="n">
        <v>0</v>
      </c>
      <c r="F21" s="46" t="n">
        <v>0</v>
      </c>
      <c r="G21" s="46" t="n">
        <f aca="false">F21*4</f>
        <v>0</v>
      </c>
      <c r="H21" s="47"/>
    </row>
    <row r="22" customFormat="false" ht="18" hidden="false" customHeight="true" outlineLevel="0" collapsed="false">
      <c r="B22" s="45" t="s">
        <v>30</v>
      </c>
      <c r="C22" s="46" t="n">
        <v>0</v>
      </c>
      <c r="D22" s="46" t="n">
        <v>0</v>
      </c>
      <c r="E22" s="46" t="n">
        <v>0</v>
      </c>
      <c r="F22" s="46" t="n">
        <v>0</v>
      </c>
      <c r="G22" s="46" t="n">
        <v>3000</v>
      </c>
      <c r="H22" s="47"/>
    </row>
    <row r="23" customFormat="false" ht="18" hidden="false" customHeight="true" outlineLevel="0" collapsed="false">
      <c r="B23" s="45" t="s">
        <v>31</v>
      </c>
      <c r="C23" s="46" t="n">
        <v>0</v>
      </c>
      <c r="D23" s="46" t="n">
        <v>0</v>
      </c>
      <c r="E23" s="46" t="n">
        <v>0</v>
      </c>
      <c r="F23" s="46" t="n">
        <v>0</v>
      </c>
      <c r="G23" s="46" t="n">
        <v>200</v>
      </c>
      <c r="H23" s="47"/>
    </row>
    <row r="24" customFormat="false" ht="18" hidden="false" customHeight="true" outlineLevel="0" collapsed="false">
      <c r="B24" s="45" t="s">
        <v>32</v>
      </c>
      <c r="C24" s="46" t="n">
        <v>0</v>
      </c>
      <c r="D24" s="46" t="n">
        <v>0</v>
      </c>
      <c r="E24" s="46" t="n">
        <v>0</v>
      </c>
      <c r="F24" s="46" t="n">
        <v>0</v>
      </c>
      <c r="G24" s="46" t="n">
        <v>400</v>
      </c>
      <c r="H24" s="47"/>
    </row>
    <row r="25" customFormat="false" ht="18" hidden="false" customHeight="true" outlineLevel="0" collapsed="false">
      <c r="B25" s="48" t="s">
        <v>33</v>
      </c>
      <c r="C25" s="49" t="str">
        <f aca="false">IF(SUM(C19:C24),SUM(C19:C24),"")</f>
        <v/>
      </c>
      <c r="D25" s="49" t="str">
        <f aca="false">IF(SUM(D19:D24),SUM(D19:D24),"")</f>
        <v/>
      </c>
      <c r="E25" s="49" t="n">
        <f aca="false">IF(SUM(E19:E24),SUM(E19:E24),"")</f>
        <v>4370</v>
      </c>
      <c r="F25" s="49" t="str">
        <f aca="false">IF(SUM(F19:F24),SUM(F19:F24),"")</f>
        <v/>
      </c>
      <c r="G25" s="49" t="n">
        <f aca="false">IF(SUM(G19:G24),SUM(G19:G24),"")</f>
        <v>57740</v>
      </c>
      <c r="H25" s="49"/>
    </row>
    <row r="26" customFormat="false" ht="13.8" hidden="false" customHeight="false" outlineLevel="0" collapsed="false">
      <c r="B26" s="50"/>
      <c r="C26" s="37"/>
      <c r="D26" s="37"/>
      <c r="E26" s="37"/>
      <c r="F26" s="37"/>
      <c r="G26" s="37"/>
      <c r="H26" s="38"/>
    </row>
    <row r="27" customFormat="false" ht="24.45" hidden="false" customHeight="false" outlineLevel="0" collapsed="false">
      <c r="B27" s="76" t="s">
        <v>65</v>
      </c>
      <c r="C27" s="52" t="s">
        <v>66</v>
      </c>
      <c r="D27" s="53"/>
      <c r="E27" s="53"/>
      <c r="F27" s="53"/>
      <c r="G27" s="53"/>
      <c r="H27" s="54"/>
    </row>
    <row r="28" customFormat="false" ht="24.45" hidden="false" customHeight="false" outlineLevel="0" collapsed="false">
      <c r="B28" s="77"/>
      <c r="C28" s="37"/>
      <c r="D28" s="37"/>
      <c r="E28" s="37"/>
      <c r="F28" s="37"/>
      <c r="G28" s="37"/>
      <c r="H28" s="38"/>
    </row>
    <row r="29" customFormat="false" ht="18" hidden="false" customHeight="true" outlineLevel="0" collapsed="false">
      <c r="B29" s="29" t="s">
        <v>36</v>
      </c>
      <c r="C29" s="58" t="s">
        <v>22</v>
      </c>
      <c r="D29" s="58" t="s">
        <v>23</v>
      </c>
      <c r="E29" s="58" t="s">
        <v>24</v>
      </c>
      <c r="F29" s="58" t="s">
        <v>25</v>
      </c>
      <c r="G29" s="58" t="s">
        <v>26</v>
      </c>
      <c r="H29" s="59"/>
    </row>
    <row r="30" customFormat="false" ht="18" hidden="false" customHeight="true" outlineLevel="0" collapsed="false">
      <c r="B30" s="60"/>
      <c r="C30" s="32"/>
      <c r="D30" s="32"/>
      <c r="E30" s="32"/>
      <c r="F30" s="32"/>
      <c r="G30" s="32"/>
      <c r="H30" s="33"/>
    </row>
    <row r="31" customFormat="false" ht="18" hidden="false" customHeight="true" outlineLevel="0" collapsed="false">
      <c r="B31" s="34" t="s">
        <v>37</v>
      </c>
      <c r="C31" s="46"/>
      <c r="D31" s="46"/>
      <c r="E31" s="46"/>
      <c r="F31" s="46" t="n">
        <v>0</v>
      </c>
      <c r="G31" s="46" t="n">
        <v>6000</v>
      </c>
      <c r="H31" s="61"/>
    </row>
    <row r="32" customFormat="false" ht="18" hidden="false" customHeight="true" outlineLevel="0" collapsed="false">
      <c r="B32" s="34" t="s">
        <v>38</v>
      </c>
      <c r="C32" s="46" t="n">
        <v>0</v>
      </c>
      <c r="D32" s="46" t="n">
        <v>0</v>
      </c>
      <c r="E32" s="46" t="n">
        <v>0</v>
      </c>
      <c r="F32" s="46"/>
      <c r="G32" s="46" t="n">
        <v>4500</v>
      </c>
      <c r="H32" s="61"/>
    </row>
    <row r="33" customFormat="false" ht="18" hidden="false" customHeight="true" outlineLevel="0" collapsed="false">
      <c r="B33" s="34" t="s">
        <v>39</v>
      </c>
      <c r="C33" s="46" t="n">
        <v>0</v>
      </c>
      <c r="D33" s="46" t="n">
        <v>0</v>
      </c>
      <c r="E33" s="46" t="n">
        <v>0</v>
      </c>
      <c r="F33" s="46"/>
      <c r="G33" s="46" t="n">
        <v>1600</v>
      </c>
      <c r="H33" s="61"/>
    </row>
    <row r="34" customFormat="false" ht="18" hidden="false" customHeight="true" outlineLevel="0" collapsed="false">
      <c r="B34" s="34" t="s">
        <v>40</v>
      </c>
      <c r="C34" s="46" t="n">
        <v>0</v>
      </c>
      <c r="D34" s="46" t="n">
        <v>0</v>
      </c>
      <c r="E34" s="46" t="n">
        <v>0</v>
      </c>
      <c r="F34" s="46" t="n">
        <v>0</v>
      </c>
      <c r="G34" s="46" t="n">
        <v>300</v>
      </c>
      <c r="H34" s="61"/>
    </row>
    <row r="35" customFormat="false" ht="18" hidden="false" customHeight="true" outlineLevel="0" collapsed="false">
      <c r="B35" s="60"/>
      <c r="C35" s="32"/>
      <c r="D35" s="32"/>
      <c r="E35" s="32"/>
      <c r="F35" s="32"/>
      <c r="G35" s="32"/>
      <c r="H35" s="33"/>
    </row>
    <row r="36" customFormat="false" ht="18" hidden="false" customHeight="true" outlineLevel="0" collapsed="false">
      <c r="B36" s="62" t="s">
        <v>33</v>
      </c>
      <c r="C36" s="63" t="str">
        <f aca="false">IF(SUM(C31:C34),SUM(C31:C34),"")</f>
        <v/>
      </c>
      <c r="D36" s="63" t="str">
        <f aca="false">IF(SUM(D31:D34),SUM(D31:D34),"")</f>
        <v/>
      </c>
      <c r="E36" s="63" t="str">
        <f aca="false">IF(SUM(E31:E34),SUM(E31:E34),"")</f>
        <v/>
      </c>
      <c r="F36" s="63" t="str">
        <f aca="false">IF(SUM(F31:F34),SUM(F31:F34),"")</f>
        <v/>
      </c>
      <c r="G36" s="63" t="n">
        <f aca="false">SUM(G31:G34)</f>
        <v>12400</v>
      </c>
      <c r="H36" s="63"/>
    </row>
    <row r="37" customFormat="false" ht="10.5" hidden="false" customHeight="true" outlineLevel="0" collapsed="false">
      <c r="B37" s="50"/>
      <c r="C37" s="37"/>
      <c r="D37" s="37"/>
      <c r="E37" s="37"/>
      <c r="F37" s="37"/>
      <c r="G37" s="37"/>
      <c r="H37" s="38"/>
    </row>
    <row r="38" customFormat="false" ht="18" hidden="false" customHeight="true" outlineLevel="0" collapsed="false">
      <c r="B38" s="29" t="s">
        <v>41</v>
      </c>
      <c r="C38" s="58" t="s">
        <v>22</v>
      </c>
      <c r="D38" s="58" t="s">
        <v>23</v>
      </c>
      <c r="E38" s="58" t="s">
        <v>24</v>
      </c>
      <c r="F38" s="58" t="s">
        <v>25</v>
      </c>
      <c r="G38" s="58" t="s">
        <v>26</v>
      </c>
      <c r="H38" s="59"/>
    </row>
    <row r="39" customFormat="false" ht="18" hidden="false" customHeight="true" outlineLevel="0" collapsed="false">
      <c r="B39" s="60"/>
      <c r="C39" s="32"/>
      <c r="D39" s="32"/>
      <c r="E39" s="32"/>
      <c r="F39" s="32"/>
      <c r="G39" s="32"/>
      <c r="H39" s="33"/>
    </row>
    <row r="40" customFormat="false" ht="18" hidden="false" customHeight="true" outlineLevel="0" collapsed="false">
      <c r="B40" s="34" t="s">
        <v>67</v>
      </c>
      <c r="C40" s="64"/>
      <c r="D40" s="64" t="n">
        <v>0</v>
      </c>
      <c r="E40" s="64" t="n">
        <v>195</v>
      </c>
      <c r="F40" s="64"/>
      <c r="G40" s="65" t="n">
        <f aca="false">SUM(IF(C40&gt;=1,C40*52,IF(D40&gt;=1,D40*26,IF(E40&gt;=1,E40*12,IF(F40&gt;=1,F40*4)))))</f>
        <v>2340</v>
      </c>
      <c r="H40" s="66"/>
    </row>
    <row r="41" customFormat="false" ht="18" hidden="false" customHeight="true" outlineLevel="0" collapsed="false">
      <c r="B41" s="34" t="s">
        <v>43</v>
      </c>
      <c r="C41" s="64" t="n">
        <v>0</v>
      </c>
      <c r="D41" s="64"/>
      <c r="E41" s="64" t="n">
        <v>200</v>
      </c>
      <c r="F41" s="64" t="n">
        <v>0</v>
      </c>
      <c r="G41" s="65" t="n">
        <f aca="false">SUM(IF(C41&gt;=1,C41*52,IF(D41&gt;=1,D41*26,IF(E41&gt;=1,E41*12,IF(F41&gt;=1,F41*4)))))</f>
        <v>2400</v>
      </c>
      <c r="H41" s="66"/>
    </row>
    <row r="42" customFormat="false" ht="18" hidden="false" customHeight="true" outlineLevel="0" collapsed="false">
      <c r="B42" s="34" t="s">
        <v>44</v>
      </c>
      <c r="C42" s="64" t="n">
        <v>0</v>
      </c>
      <c r="D42" s="64" t="n">
        <v>0</v>
      </c>
      <c r="E42" s="64"/>
      <c r="F42" s="64" t="n">
        <v>0</v>
      </c>
      <c r="G42" s="65" t="n">
        <v>4000</v>
      </c>
      <c r="H42" s="66"/>
    </row>
    <row r="43" customFormat="false" ht="18" hidden="false" customHeight="true" outlineLevel="0" collapsed="false">
      <c r="B43" s="34" t="s">
        <v>45</v>
      </c>
      <c r="C43" s="64" t="n">
        <v>0</v>
      </c>
      <c r="D43" s="64"/>
      <c r="E43" s="64" t="s">
        <v>52</v>
      </c>
      <c r="F43" s="64" t="n">
        <v>0</v>
      </c>
      <c r="G43" s="65"/>
      <c r="H43" s="66"/>
    </row>
    <row r="44" customFormat="false" ht="18" hidden="false" customHeight="true" outlineLevel="0" collapsed="false">
      <c r="B44" s="34" t="s">
        <v>46</v>
      </c>
      <c r="C44" s="64" t="n">
        <v>0</v>
      </c>
      <c r="D44" s="64"/>
      <c r="E44" s="64"/>
      <c r="F44" s="64"/>
      <c r="G44" s="65" t="n">
        <v>7000</v>
      </c>
      <c r="H44" s="66"/>
    </row>
    <row r="45" customFormat="false" ht="18" hidden="false" customHeight="true" outlineLevel="0" collapsed="false">
      <c r="B45" s="34" t="s">
        <v>47</v>
      </c>
      <c r="C45" s="64" t="n">
        <v>0</v>
      </c>
      <c r="D45" s="64" t="n">
        <v>0</v>
      </c>
      <c r="E45" s="64" t="n">
        <v>0</v>
      </c>
      <c r="F45" s="64" t="n">
        <v>0</v>
      </c>
      <c r="G45" s="65" t="n">
        <v>10000</v>
      </c>
      <c r="H45" s="66"/>
    </row>
    <row r="46" customFormat="false" ht="18" hidden="false" customHeight="true" outlineLevel="0" collapsed="false">
      <c r="B46" s="34" t="s">
        <v>48</v>
      </c>
      <c r="C46" s="64"/>
      <c r="D46" s="64"/>
      <c r="E46" s="64"/>
      <c r="F46" s="64"/>
      <c r="G46" s="65" t="n">
        <v>400</v>
      </c>
      <c r="H46" s="33"/>
      <c r="J46" s="27"/>
    </row>
    <row r="47" customFormat="false" ht="18" hidden="false" customHeight="true" outlineLevel="0" collapsed="false">
      <c r="B47" s="34" t="s">
        <v>49</v>
      </c>
      <c r="C47" s="64"/>
      <c r="D47" s="64"/>
      <c r="E47" s="64"/>
      <c r="F47" s="64"/>
      <c r="G47" s="65" t="n">
        <v>3000</v>
      </c>
      <c r="H47" s="33"/>
      <c r="J47" s="27"/>
    </row>
    <row r="48" customFormat="false" ht="18" hidden="false" customHeight="true" outlineLevel="0" collapsed="false">
      <c r="B48" s="60"/>
      <c r="C48" s="32"/>
      <c r="D48" s="32"/>
      <c r="E48" s="32"/>
      <c r="F48" s="32"/>
      <c r="G48" s="32"/>
      <c r="H48" s="33"/>
    </row>
    <row r="49" customFormat="false" ht="18" hidden="false" customHeight="true" outlineLevel="0" collapsed="false">
      <c r="B49" s="62" t="s">
        <v>50</v>
      </c>
      <c r="C49" s="67" t="str">
        <f aca="false">IF(SUM(C40:C46),SUM(C40:C46),"")</f>
        <v/>
      </c>
      <c r="D49" s="67" t="str">
        <f aca="false">IF(SUM(D40:D46),SUM(D40:D46),"")</f>
        <v/>
      </c>
      <c r="E49" s="67" t="n">
        <f aca="false">IF(SUM(E40:E46),SUM(E40:E46),"")</f>
        <v>395</v>
      </c>
      <c r="F49" s="67" t="str">
        <f aca="false">IF(SUM(F40:F46),SUM(F40:F46),"")</f>
        <v/>
      </c>
      <c r="G49" s="67" t="n">
        <f aca="false">SUM(G40:G46)</f>
        <v>26140</v>
      </c>
      <c r="H49" s="67"/>
    </row>
    <row r="50" customFormat="false" ht="10.5" hidden="false" customHeight="true" outlineLevel="0" collapsed="false">
      <c r="B50" s="50"/>
      <c r="C50" s="37"/>
      <c r="D50" s="37"/>
      <c r="E50" s="37"/>
      <c r="F50" s="37"/>
      <c r="G50" s="37"/>
      <c r="H50" s="38"/>
    </row>
    <row r="51" customFormat="false" ht="18" hidden="false" customHeight="true" outlineLevel="0" collapsed="false">
      <c r="B51" s="29" t="s">
        <v>51</v>
      </c>
      <c r="C51" s="58" t="s">
        <v>22</v>
      </c>
      <c r="D51" s="58" t="s">
        <v>23</v>
      </c>
      <c r="E51" s="58" t="s">
        <v>24</v>
      </c>
      <c r="F51" s="58" t="s">
        <v>25</v>
      </c>
      <c r="G51" s="58" t="s">
        <v>26</v>
      </c>
      <c r="H51" s="59"/>
    </row>
    <row r="52" customFormat="false" ht="18" hidden="false" customHeight="true" outlineLevel="0" collapsed="false">
      <c r="B52" s="60" t="s">
        <v>52</v>
      </c>
      <c r="C52" s="32"/>
      <c r="D52" s="32"/>
      <c r="E52" s="32"/>
      <c r="F52" s="32"/>
      <c r="G52" s="32"/>
      <c r="H52" s="33"/>
    </row>
    <row r="53" customFormat="false" ht="18" hidden="false" customHeight="true" outlineLevel="0" collapsed="false">
      <c r="B53" s="34" t="s">
        <v>53</v>
      </c>
      <c r="C53" s="46" t="n">
        <v>0</v>
      </c>
      <c r="D53" s="46" t="n">
        <v>0</v>
      </c>
      <c r="E53" s="46"/>
      <c r="F53" s="46" t="n">
        <v>0</v>
      </c>
      <c r="G53" s="68" t="n">
        <v>13800</v>
      </c>
      <c r="H53" s="69"/>
    </row>
    <row r="54" customFormat="false" ht="18" hidden="false" customHeight="true" outlineLevel="0" collapsed="false">
      <c r="B54" s="34" t="s">
        <v>54</v>
      </c>
      <c r="C54" s="46" t="n">
        <v>0</v>
      </c>
      <c r="D54" s="46" t="n">
        <v>0</v>
      </c>
      <c r="E54" s="46" t="n">
        <v>300</v>
      </c>
      <c r="F54" s="46" t="n">
        <v>0</v>
      </c>
      <c r="G54" s="68" t="n">
        <v>3600</v>
      </c>
      <c r="H54" s="69"/>
    </row>
    <row r="55" customFormat="false" ht="18" hidden="false" customHeight="true" outlineLevel="0" collapsed="false">
      <c r="B55" s="34" t="s">
        <v>55</v>
      </c>
      <c r="C55" s="46" t="n">
        <v>0</v>
      </c>
      <c r="D55" s="46" t="n">
        <v>0</v>
      </c>
      <c r="E55" s="46" t="n">
        <v>166</v>
      </c>
      <c r="F55" s="46" t="n">
        <v>0</v>
      </c>
      <c r="G55" s="68" t="n">
        <f aca="false">E55*12</f>
        <v>1992</v>
      </c>
      <c r="H55" s="69"/>
    </row>
    <row r="56" customFormat="false" ht="18" hidden="false" customHeight="true" outlineLevel="0" collapsed="false">
      <c r="B56" s="34" t="s">
        <v>56</v>
      </c>
      <c r="C56" s="46" t="n">
        <v>0</v>
      </c>
      <c r="D56" s="46" t="n">
        <v>0</v>
      </c>
      <c r="E56" s="46" t="n">
        <v>130</v>
      </c>
      <c r="F56" s="46" t="n">
        <v>0</v>
      </c>
      <c r="G56" s="68" t="n">
        <f aca="false">E56*12</f>
        <v>1560</v>
      </c>
      <c r="H56" s="69"/>
    </row>
    <row r="57" customFormat="false" ht="18" hidden="false" customHeight="true" outlineLevel="0" collapsed="false">
      <c r="B57" s="60"/>
      <c r="C57" s="32"/>
      <c r="D57" s="32"/>
      <c r="E57" s="32"/>
      <c r="F57" s="32"/>
      <c r="G57" s="32"/>
      <c r="H57" s="33"/>
    </row>
    <row r="58" customFormat="false" ht="18" hidden="false" customHeight="true" outlineLevel="0" collapsed="false">
      <c r="B58" s="62" t="s">
        <v>33</v>
      </c>
      <c r="C58" s="67" t="str">
        <f aca="false">IF(SUM(C53:C56),SUM(C53:C56),"")</f>
        <v/>
      </c>
      <c r="D58" s="67" t="str">
        <f aca="false">IF(SUM(D53:D56),SUM(D53:D56),"")</f>
        <v/>
      </c>
      <c r="E58" s="67" t="n">
        <f aca="false">IF(SUM(E53:E56),SUM(E53:E56),"")</f>
        <v>596</v>
      </c>
      <c r="F58" s="67" t="str">
        <f aca="false">IF(SUM(F53:F56),SUM(F53:F56),"")</f>
        <v/>
      </c>
      <c r="G58" s="67" t="n">
        <f aca="false">SUM(G53:G56)</f>
        <v>20952</v>
      </c>
      <c r="H58" s="67"/>
    </row>
    <row r="59" customFormat="false" ht="10.5" hidden="false" customHeight="true" outlineLevel="0" collapsed="false">
      <c r="B59" s="50"/>
      <c r="C59" s="37"/>
      <c r="D59" s="37"/>
      <c r="E59" s="37"/>
      <c r="F59" s="37"/>
      <c r="G59" s="37"/>
      <c r="H59" s="38"/>
    </row>
    <row r="60" customFormat="false" ht="18" hidden="false" customHeight="true" outlineLevel="0" collapsed="false">
      <c r="B60" s="29" t="s">
        <v>57</v>
      </c>
      <c r="C60" s="58" t="s">
        <v>22</v>
      </c>
      <c r="D60" s="58" t="s">
        <v>23</v>
      </c>
      <c r="E60" s="58" t="s">
        <v>24</v>
      </c>
      <c r="F60" s="58" t="s">
        <v>25</v>
      </c>
      <c r="G60" s="58" t="s">
        <v>26</v>
      </c>
      <c r="H60" s="59"/>
    </row>
    <row r="61" customFormat="false" ht="18" hidden="false" customHeight="true" outlineLevel="0" collapsed="false">
      <c r="B61" s="60"/>
      <c r="C61" s="32"/>
      <c r="D61" s="32"/>
      <c r="E61" s="32"/>
      <c r="F61" s="32"/>
      <c r="G61" s="32"/>
      <c r="H61" s="33"/>
    </row>
    <row r="62" customFormat="false" ht="18" hidden="false" customHeight="true" outlineLevel="0" collapsed="false">
      <c r="B62" s="34" t="s">
        <v>58</v>
      </c>
      <c r="C62" s="70" t="n">
        <v>0</v>
      </c>
      <c r="D62" s="70" t="n">
        <v>30</v>
      </c>
      <c r="E62" s="70" t="n">
        <v>0</v>
      </c>
      <c r="F62" s="70" t="n">
        <v>0</v>
      </c>
      <c r="G62" s="71" t="n">
        <f aca="false">SUM(IF(C62&gt;=1,C62*52,IF(D62&gt;=1,D62*26,IF(E62&gt;=1,E62*12,IF(F62&gt;=1,F62*4)))))</f>
        <v>780</v>
      </c>
      <c r="H62" s="69"/>
    </row>
    <row r="63" customFormat="false" ht="18" hidden="false" customHeight="true" outlineLevel="0" collapsed="false">
      <c r="B63" s="34" t="s">
        <v>59</v>
      </c>
      <c r="C63" s="70" t="n">
        <v>0</v>
      </c>
      <c r="D63" s="70" t="n">
        <v>0</v>
      </c>
      <c r="E63" s="70"/>
      <c r="F63" s="70"/>
      <c r="G63" s="71" t="n">
        <v>6000</v>
      </c>
      <c r="H63" s="69"/>
    </row>
    <row r="64" customFormat="false" ht="18" hidden="false" customHeight="true" outlineLevel="0" collapsed="false">
      <c r="B64" s="34" t="s">
        <v>60</v>
      </c>
      <c r="C64" s="70" t="n">
        <v>0</v>
      </c>
      <c r="D64" s="70" t="n">
        <v>29</v>
      </c>
      <c r="E64" s="70" t="n">
        <v>0</v>
      </c>
      <c r="F64" s="70" t="n">
        <v>0</v>
      </c>
      <c r="G64" s="71" t="n">
        <v>400</v>
      </c>
      <c r="H64" s="33"/>
    </row>
    <row r="65" customFormat="false" ht="18" hidden="false" customHeight="true" outlineLevel="0" collapsed="false">
      <c r="B65" s="34" t="s">
        <v>68</v>
      </c>
      <c r="C65" s="70" t="n">
        <v>0</v>
      </c>
      <c r="D65" s="70"/>
      <c r="E65" s="70"/>
      <c r="F65" s="70"/>
      <c r="G65" s="71" t="n">
        <v>300</v>
      </c>
      <c r="H65" s="33"/>
    </row>
    <row r="66" customFormat="false" ht="18" hidden="false" customHeight="true" outlineLevel="0" collapsed="false">
      <c r="B66" s="60"/>
      <c r="C66" s="32"/>
      <c r="D66" s="32"/>
      <c r="E66" s="32"/>
      <c r="F66" s="32"/>
      <c r="G66" s="32"/>
      <c r="H66" s="33"/>
    </row>
    <row r="67" customFormat="false" ht="18" hidden="false" customHeight="true" outlineLevel="0" collapsed="false">
      <c r="B67" s="62" t="s">
        <v>33</v>
      </c>
      <c r="C67" s="67" t="n">
        <f aca="false">IF(SUM(C62:C65),SUM(C62:C65,""))</f>
        <v>0</v>
      </c>
      <c r="D67" s="67" t="n">
        <f aca="false">IF(SUM(D62:D65),SUM(D62:D65),"")</f>
        <v>59</v>
      </c>
      <c r="E67" s="67" t="str">
        <f aca="false">IF(SUM(E62:E65),SUM(E62:E65),"")</f>
        <v/>
      </c>
      <c r="F67" s="67" t="str">
        <f aca="false">IF(SUM(F62:F65),SUM(F62:F65),"")</f>
        <v/>
      </c>
      <c r="G67" s="67" t="n">
        <f aca="false">SUM(G62:G65)</f>
        <v>7480</v>
      </c>
      <c r="H67" s="67"/>
    </row>
    <row r="68" customFormat="false" ht="18" hidden="false" customHeight="true" outlineLevel="0" collapsed="false"/>
    <row r="69" s="72" customFormat="true" ht="45" hidden="false" customHeight="true" outlineLevel="0" collapsed="false">
      <c r="B69" s="73"/>
      <c r="C69" s="73"/>
      <c r="D69" s="73"/>
      <c r="E69" s="73"/>
      <c r="F69" s="73"/>
      <c r="G69" s="73"/>
      <c r="H69" s="73"/>
      <c r="J69" s="8"/>
    </row>
  </sheetData>
  <mergeCells count="1">
    <mergeCell ref="B69:H69"/>
  </mergeCells>
  <printOptions headings="false" gridLines="false" gridLinesSet="true" horizontalCentered="false" verticalCentered="false"/>
  <pageMargins left="0.25" right="0.25" top="0.25" bottom="0.25"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355D7E"/>
    <pageSetUpPr fitToPage="false"/>
  </sheetPr>
  <dimension ref="B1:J1048576"/>
  <sheetViews>
    <sheetView showFormulas="false" showGridLines="false" showRowColHeaders="true" showZeros="true" rightToLeft="false" tabSelected="true" showOutlineSymbols="true" defaultGridColor="true" view="normal" topLeftCell="A1" colorId="64" zoomScale="63" zoomScaleNormal="63" zoomScalePageLayoutView="100" workbookViewId="0">
      <selection pane="topLeft" activeCell="K6" activeCellId="0" sqref="K6"/>
    </sheetView>
  </sheetViews>
  <sheetFormatPr defaultColWidth="8.79296875" defaultRowHeight="14.25" zeroHeight="false" outlineLevelRow="0" outlineLevelCol="0"/>
  <cols>
    <col collapsed="false" customWidth="true" hidden="false" outlineLevel="0" max="1" min="1" style="0" width="3"/>
    <col collapsed="false" customWidth="true" hidden="false" outlineLevel="0" max="2" min="2" style="0" width="17.09"/>
    <col collapsed="false" customWidth="true" hidden="false" outlineLevel="0" max="3" min="3" style="0" width="13.38"/>
    <col collapsed="false" customWidth="true" hidden="false" outlineLevel="0" max="4" min="4" style="0" width="15.21"/>
    <col collapsed="false" customWidth="true" hidden="false" outlineLevel="0" max="5" min="5" style="0" width="17.17"/>
    <col collapsed="false" customWidth="true" hidden="false" outlineLevel="0" max="6" min="6" style="0" width="19.4"/>
    <col collapsed="false" customWidth="true" hidden="false" outlineLevel="0" max="7" min="7" style="0" width="20.44"/>
    <col collapsed="false" customWidth="true" hidden="false" outlineLevel="0" max="8" min="8" style="0" width="19.91"/>
    <col collapsed="false" customWidth="true" hidden="false" outlineLevel="0" max="9" min="9" style="0" width="15.2"/>
  </cols>
  <sheetData>
    <row r="1" s="8" customFormat="true" ht="216.8" hidden="false" customHeight="true" outlineLevel="0" collapsed="false">
      <c r="B1" s="10"/>
      <c r="C1" s="78"/>
      <c r="D1" s="78"/>
      <c r="E1" s="78"/>
      <c r="F1" s="78"/>
      <c r="G1" s="78"/>
    </row>
    <row r="2" s="8" customFormat="true" ht="42" hidden="false" customHeight="true" outlineLevel="0" collapsed="false">
      <c r="B2" s="79" t="s">
        <v>69</v>
      </c>
      <c r="C2" s="78"/>
      <c r="D2" s="78"/>
      <c r="E2" s="78"/>
      <c r="F2" s="78"/>
      <c r="G2" s="78"/>
    </row>
    <row r="3" s="80" customFormat="true" ht="18" hidden="false" customHeight="true" outlineLevel="0" collapsed="false">
      <c r="B3" s="81" t="s">
        <v>17</v>
      </c>
      <c r="C3" s="82"/>
      <c r="D3" s="82"/>
      <c r="E3" s="82"/>
      <c r="F3" s="82"/>
      <c r="G3" s="82"/>
    </row>
    <row r="4" s="83" customFormat="true" ht="36" hidden="false" customHeight="true" outlineLevel="0" collapsed="false">
      <c r="B4" s="84" t="s">
        <v>70</v>
      </c>
      <c r="C4" s="84"/>
      <c r="D4" s="85" t="n">
        <f aca="false">'Retirement Planning Worksheet 1'!C12</f>
        <v>62</v>
      </c>
      <c r="E4" s="86"/>
      <c r="F4" s="87" t="s">
        <v>19</v>
      </c>
      <c r="G4" s="85" t="n">
        <f aca="false">'Retirement Planning Worksheet 1'!G12</f>
        <v>1</v>
      </c>
    </row>
    <row r="5" s="83" customFormat="true" ht="36" hidden="false" customHeight="true" outlineLevel="0" collapsed="false">
      <c r="B5" s="84" t="s">
        <v>71</v>
      </c>
      <c r="C5" s="84"/>
      <c r="D5" s="85" t="n">
        <f aca="false">'Retirement Planning Worksheet 1'!C13</f>
        <v>63</v>
      </c>
      <c r="E5" s="88" t="s">
        <v>72</v>
      </c>
      <c r="F5" s="88"/>
      <c r="G5" s="89" t="n">
        <f aca="false">FV(D10,G4,-PMT(D10,G4,-'Retirement Planning Worksheet 1'!G7),,1)</f>
        <v>35888.1252</v>
      </c>
    </row>
    <row r="6" s="83" customFormat="true" ht="36" hidden="false" customHeight="true" outlineLevel="0" collapsed="false">
      <c r="B6" s="90" t="s">
        <v>73</v>
      </c>
      <c r="C6" s="90"/>
      <c r="D6" s="91" t="n">
        <v>28</v>
      </c>
      <c r="E6" s="86"/>
      <c r="F6" s="88" t="s">
        <v>74</v>
      </c>
      <c r="G6" s="92" t="n">
        <f aca="false">FV(D10,G4,-PMT(D10,G4,-'Retirement Planning Worksheet 2'!G7),,1)</f>
        <v>-9794.22880000001</v>
      </c>
    </row>
    <row r="7" s="80" customFormat="true" ht="41.75" hidden="false" customHeight="true" outlineLevel="0" collapsed="false">
      <c r="B7" s="93"/>
      <c r="C7" s="94"/>
      <c r="D7" s="94"/>
      <c r="E7" s="94"/>
      <c r="F7" s="87" t="s">
        <v>75</v>
      </c>
      <c r="G7" s="95" t="n">
        <f aca="false">INDEX(B15:G78,D6,6)</f>
        <v>1831931.63218887</v>
      </c>
    </row>
    <row r="8" s="80" customFormat="true" ht="18" hidden="false" customHeight="true" outlineLevel="0" collapsed="false">
      <c r="B8" s="96" t="s">
        <v>76</v>
      </c>
      <c r="C8" s="97"/>
      <c r="D8" s="97"/>
      <c r="E8" s="97"/>
      <c r="F8" s="97"/>
      <c r="G8" s="97"/>
    </row>
    <row r="9" s="80" customFormat="true" ht="18" hidden="false" customHeight="true" outlineLevel="0" collapsed="false">
      <c r="B9" s="98"/>
      <c r="C9" s="94"/>
      <c r="D9" s="94"/>
      <c r="E9" s="94"/>
      <c r="F9" s="94"/>
      <c r="G9" s="94"/>
    </row>
    <row r="10" s="80" customFormat="true" ht="29.3" hidden="false" customHeight="true" outlineLevel="0" collapsed="false">
      <c r="B10" s="99" t="s">
        <v>77</v>
      </c>
      <c r="C10" s="99"/>
      <c r="D10" s="100" t="n">
        <v>0.03</v>
      </c>
      <c r="E10" s="101"/>
      <c r="F10" s="102" t="s">
        <v>78</v>
      </c>
      <c r="G10" s="95" t="n">
        <f aca="false">'Retirement Planning Worksheet 1'!G8</f>
        <v>245000</v>
      </c>
    </row>
    <row r="11" s="80" customFormat="true" ht="30.2" hidden="false" customHeight="true" outlineLevel="0" collapsed="false">
      <c r="B11" s="103"/>
      <c r="C11" s="104" t="s">
        <v>79</v>
      </c>
      <c r="D11" s="100" t="n">
        <v>0.05</v>
      </c>
      <c r="E11" s="94"/>
      <c r="F11" s="94"/>
      <c r="G11" s="94"/>
    </row>
    <row r="12" s="80" customFormat="true" ht="18" hidden="false" customHeight="true" outlineLevel="0" collapsed="false">
      <c r="B12" s="105"/>
      <c r="C12" s="105"/>
      <c r="D12" s="105"/>
      <c r="E12" s="105"/>
      <c r="F12" s="105"/>
      <c r="G12" s="105"/>
    </row>
    <row r="13" s="80" customFormat="true" ht="36" hidden="false" customHeight="true" outlineLevel="0" collapsed="false">
      <c r="B13" s="106" t="s">
        <v>17</v>
      </c>
      <c r="C13" s="106" t="s">
        <v>80</v>
      </c>
      <c r="D13" s="106" t="s">
        <v>81</v>
      </c>
      <c r="E13" s="106" t="s">
        <v>82</v>
      </c>
      <c r="F13" s="106" t="s">
        <v>83</v>
      </c>
      <c r="G13" s="106" t="s">
        <v>84</v>
      </c>
      <c r="H13" s="106" t="s">
        <v>85</v>
      </c>
      <c r="I13" s="106" t="s">
        <v>86</v>
      </c>
    </row>
    <row r="14" s="80" customFormat="true" ht="9" hidden="false" customHeight="true" outlineLevel="0" collapsed="false">
      <c r="B14" s="107"/>
      <c r="C14" s="107"/>
      <c r="D14" s="107"/>
      <c r="E14" s="108"/>
      <c r="F14" s="108"/>
      <c r="G14" s="108"/>
      <c r="H14" s="108"/>
      <c r="I14" s="108"/>
    </row>
    <row r="15" s="80" customFormat="true" ht="18" hidden="false" customHeight="true" outlineLevel="0" collapsed="false">
      <c r="B15" s="109" t="n">
        <f aca="false">IF(C14&lt;$D$6,D5+1+B14,NA())</f>
        <v>64</v>
      </c>
      <c r="C15" s="109" t="n">
        <f aca="false">IF(C14&lt;$D$6,1+C14,NA())</f>
        <v>1</v>
      </c>
      <c r="D15" s="110" t="n">
        <f aca="false">D10</f>
        <v>0.03</v>
      </c>
      <c r="E15" s="111" t="n">
        <f aca="false">IF(ISERROR(C15),NA(),G5+(G5*D15))</f>
        <v>36964.768956</v>
      </c>
      <c r="F15" s="112" t="n">
        <f aca="false">IF(ISERROR(C15),NA(),G6+(G6*D15))</f>
        <v>-10088.055664</v>
      </c>
      <c r="G15" s="113" t="n">
        <f aca="false">IF(ISERROR(C15),NA(),SUM($E$15:E15))+G10</f>
        <v>281964.768956</v>
      </c>
      <c r="H15" s="112" t="n">
        <f aca="false">IF(ISERROR(C15),NA(),SUM($F$15:F15))+G10</f>
        <v>234911.944336</v>
      </c>
      <c r="I15" s="114" t="n">
        <f aca="false">D11</f>
        <v>0.05</v>
      </c>
    </row>
    <row r="16" s="80" customFormat="true" ht="18" hidden="false" customHeight="true" outlineLevel="0" collapsed="false">
      <c r="B16" s="109" t="n">
        <f aca="false">IF(C15&lt;$D$6,1+B15,NA())</f>
        <v>65</v>
      </c>
      <c r="C16" s="109" t="n">
        <f aca="false">IF(C15&lt;$D$6,1+C15,NA())</f>
        <v>2</v>
      </c>
      <c r="D16" s="110" t="n">
        <f aca="false">D15</f>
        <v>0.03</v>
      </c>
      <c r="E16" s="111" t="n">
        <f aca="false">IF(ISERROR(C16),NA(),E15+(E15*D16))</f>
        <v>38073.71202468</v>
      </c>
      <c r="F16" s="112" t="n">
        <f aca="false">IF(ISERROR(C16),NA(),F15+(F15*D16))</f>
        <v>-10390.69733392</v>
      </c>
      <c r="G16" s="113" t="n">
        <f aca="false">E16+G15</f>
        <v>320038.48098068</v>
      </c>
      <c r="H16" s="112" t="n">
        <f aca="false">F16+H15</f>
        <v>224521.24700208</v>
      </c>
      <c r="I16" s="114" t="n">
        <f aca="false">I15</f>
        <v>0.05</v>
      </c>
    </row>
    <row r="17" s="80" customFormat="true" ht="18" hidden="false" customHeight="true" outlineLevel="0" collapsed="false">
      <c r="B17" s="109" t="n">
        <f aca="false">IF(C16&lt;$D$6,1+B16,NA())</f>
        <v>66</v>
      </c>
      <c r="C17" s="109" t="n">
        <f aca="false">IF(C16&lt;$D$6,1+C16,NA())</f>
        <v>3</v>
      </c>
      <c r="D17" s="110" t="n">
        <f aca="false">D16</f>
        <v>0.03</v>
      </c>
      <c r="E17" s="111" t="n">
        <f aca="false">IF(ISERROR(C17),NA(),E16+(E16*D17))</f>
        <v>39215.9233854204</v>
      </c>
      <c r="F17" s="112" t="n">
        <f aca="false">IF(ISERROR(C17),NA(),F16+(F16*D17))</f>
        <v>-10702.4182539376</v>
      </c>
      <c r="G17" s="113" t="n">
        <f aca="false">E17+G16</f>
        <v>359254.404366101</v>
      </c>
      <c r="H17" s="112" t="n">
        <f aca="false">F17+H16</f>
        <v>213818.828748142</v>
      </c>
      <c r="I17" s="114" t="n">
        <f aca="false">I16</f>
        <v>0.05</v>
      </c>
    </row>
    <row r="18" s="80" customFormat="true" ht="18" hidden="false" customHeight="true" outlineLevel="0" collapsed="false">
      <c r="B18" s="109" t="n">
        <f aca="false">IF(C17&lt;$D$6,1+B17,NA())</f>
        <v>67</v>
      </c>
      <c r="C18" s="109" t="n">
        <f aca="false">IF(C17&lt;$D$6,1+C17,NA())</f>
        <v>4</v>
      </c>
      <c r="D18" s="110" t="n">
        <f aca="false">D17</f>
        <v>0.03</v>
      </c>
      <c r="E18" s="111" t="n">
        <f aca="false">IF(ISERROR(C18),NA(),E17+(E17*D18))</f>
        <v>40392.4010869831</v>
      </c>
      <c r="F18" s="112" t="n">
        <f aca="false">IF(ISERROR(C18),NA(),F17+(F17*D18))</f>
        <v>-11023.4908015557</v>
      </c>
      <c r="G18" s="113" t="n">
        <f aca="false">E18+G17</f>
        <v>399646.805453084</v>
      </c>
      <c r="H18" s="112" t="n">
        <f aca="false">F18+H17</f>
        <v>202795.337946587</v>
      </c>
      <c r="I18" s="114" t="n">
        <f aca="false">I17</f>
        <v>0.05</v>
      </c>
    </row>
    <row r="19" s="80" customFormat="true" ht="18" hidden="false" customHeight="true" outlineLevel="0" collapsed="false">
      <c r="B19" s="109" t="n">
        <f aca="false">IF(C18&lt;$D$6,1+B18,NA())</f>
        <v>68</v>
      </c>
      <c r="C19" s="109" t="n">
        <f aca="false">IF(C18&lt;$D$6,1+C18,NA())</f>
        <v>5</v>
      </c>
      <c r="D19" s="110" t="n">
        <f aca="false">D18</f>
        <v>0.03</v>
      </c>
      <c r="E19" s="111" t="n">
        <f aca="false">IF(ISERROR(C19),NA(),E18+(E18*D19))</f>
        <v>41604.1731195926</v>
      </c>
      <c r="F19" s="112" t="n">
        <f aca="false">IF(ISERROR(C19),NA(),F18+(F18*D19))</f>
        <v>-11354.1955256024</v>
      </c>
      <c r="G19" s="113" t="n">
        <f aca="false">E19+G18</f>
        <v>441250.978572676</v>
      </c>
      <c r="H19" s="112" t="n">
        <f aca="false">F19+H18</f>
        <v>191441.142420984</v>
      </c>
      <c r="I19" s="114" t="n">
        <f aca="false">I18</f>
        <v>0.05</v>
      </c>
    </row>
    <row r="20" s="80" customFormat="true" ht="18" hidden="false" customHeight="true" outlineLevel="0" collapsed="false">
      <c r="B20" s="109" t="n">
        <f aca="false">IF(C19&lt;$D$6,1+B19,NA())</f>
        <v>69</v>
      </c>
      <c r="C20" s="109" t="n">
        <f aca="false">IF(C19&lt;$D$6,1+C19,NA())</f>
        <v>6</v>
      </c>
      <c r="D20" s="110" t="n">
        <f aca="false">D19</f>
        <v>0.03</v>
      </c>
      <c r="E20" s="111" t="n">
        <f aca="false">IF(ISERROR(C20),NA(),E19+(E19*D20))</f>
        <v>42852.2983131803</v>
      </c>
      <c r="F20" s="112" t="n">
        <f aca="false">IF(ISERROR(C20),NA(),F19+(F19*D20))</f>
        <v>-11694.8213913705</v>
      </c>
      <c r="G20" s="113" t="n">
        <f aca="false">E20+G19</f>
        <v>484103.276885856</v>
      </c>
      <c r="H20" s="112" t="n">
        <f aca="false">F20+H19</f>
        <v>179746.321029614</v>
      </c>
      <c r="I20" s="114" t="n">
        <f aca="false">I19</f>
        <v>0.05</v>
      </c>
    </row>
    <row r="21" s="80" customFormat="true" ht="18" hidden="false" customHeight="true" outlineLevel="0" collapsed="false">
      <c r="B21" s="109" t="n">
        <f aca="false">IF(C20&lt;$D$6,1+B20,NA())</f>
        <v>70</v>
      </c>
      <c r="C21" s="109" t="n">
        <f aca="false">IF(C20&lt;$D$6,1+C20,NA())</f>
        <v>7</v>
      </c>
      <c r="D21" s="110" t="n">
        <f aca="false">D20</f>
        <v>0.03</v>
      </c>
      <c r="E21" s="111" t="n">
        <f aca="false">IF(ISERROR(C21),NA(),E20+(E20*D21))</f>
        <v>44137.8672625757</v>
      </c>
      <c r="F21" s="112" t="n">
        <f aca="false">IF(ISERROR(C21),NA(),F20+(F20*D21))</f>
        <v>-12045.6660331116</v>
      </c>
      <c r="G21" s="113" t="n">
        <f aca="false">E21+G20</f>
        <v>528241.144148432</v>
      </c>
      <c r="H21" s="112" t="n">
        <f aca="false">F21+H20</f>
        <v>167700.654996502</v>
      </c>
      <c r="I21" s="114" t="n">
        <f aca="false">I20</f>
        <v>0.05</v>
      </c>
    </row>
    <row r="22" s="80" customFormat="true" ht="18" hidden="false" customHeight="true" outlineLevel="0" collapsed="false">
      <c r="B22" s="109" t="n">
        <f aca="false">IF(C21&lt;$D$6,1+B21,NA())</f>
        <v>71</v>
      </c>
      <c r="C22" s="109" t="n">
        <f aca="false">IF(C21&lt;$D$6,1+C21,NA())</f>
        <v>8</v>
      </c>
      <c r="D22" s="110" t="n">
        <f aca="false">D21</f>
        <v>0.03</v>
      </c>
      <c r="E22" s="111" t="n">
        <f aca="false">IF(ISERROR(C22),NA(),E21+(E21*D22))</f>
        <v>45462.003280453</v>
      </c>
      <c r="F22" s="112" t="n">
        <f aca="false">IF(ISERROR(C22),NA(),F21+(F21*D22))</f>
        <v>-12407.0360141049</v>
      </c>
      <c r="G22" s="113" t="n">
        <f aca="false">E22+G21</f>
        <v>573703.147428885</v>
      </c>
      <c r="H22" s="112" t="n">
        <f aca="false">F22+H21</f>
        <v>155293.618982397</v>
      </c>
      <c r="I22" s="114" t="n">
        <f aca="false">I21</f>
        <v>0.05</v>
      </c>
    </row>
    <row r="23" s="80" customFormat="true" ht="18" hidden="false" customHeight="true" outlineLevel="0" collapsed="false">
      <c r="B23" s="109" t="n">
        <f aca="false">IF(C22&lt;$D$6,1+B22,NA())</f>
        <v>72</v>
      </c>
      <c r="C23" s="109" t="n">
        <f aca="false">IF(C22&lt;$D$6,1+C22,NA())</f>
        <v>9</v>
      </c>
      <c r="D23" s="110" t="n">
        <f aca="false">D22</f>
        <v>0.03</v>
      </c>
      <c r="E23" s="111" t="n">
        <f aca="false">IF(ISERROR(C23),NA(),E22+(E22*D23))</f>
        <v>46825.8633788666</v>
      </c>
      <c r="F23" s="112" t="n">
        <f aca="false">IF(ISERROR(C23),NA(),F22+(F22*D23))</f>
        <v>-12779.2470945281</v>
      </c>
      <c r="G23" s="113" t="n">
        <f aca="false">E23+G22</f>
        <v>620529.010807752</v>
      </c>
      <c r="H23" s="112" t="n">
        <f aca="false">F23+H22</f>
        <v>142514.371887869</v>
      </c>
      <c r="I23" s="114" t="n">
        <f aca="false">I22</f>
        <v>0.05</v>
      </c>
    </row>
    <row r="24" s="80" customFormat="true" ht="18" hidden="false" customHeight="true" outlineLevel="0" collapsed="false">
      <c r="B24" s="109" t="n">
        <f aca="false">IF(C23&lt;$D$6,1+B23,NA())</f>
        <v>73</v>
      </c>
      <c r="C24" s="109" t="n">
        <f aca="false">IF(C23&lt;$D$6,1+C23,NA())</f>
        <v>10</v>
      </c>
      <c r="D24" s="110" t="n">
        <f aca="false">D23</f>
        <v>0.03</v>
      </c>
      <c r="E24" s="111" t="n">
        <f aca="false">IF(ISERROR(C24),NA(),E23+(E23*D24))</f>
        <v>48230.6392802326</v>
      </c>
      <c r="F24" s="112" t="n">
        <f aca="false">IF(ISERROR(C24),NA(),F23+(F23*D24))</f>
        <v>-13162.6245073639</v>
      </c>
      <c r="G24" s="113" t="n">
        <f aca="false">E24+G23</f>
        <v>668759.650087984</v>
      </c>
      <c r="H24" s="112" t="n">
        <f aca="false">F24+H23</f>
        <v>129351.747380505</v>
      </c>
      <c r="I24" s="114" t="n">
        <f aca="false">I23</f>
        <v>0.05</v>
      </c>
    </row>
    <row r="25" s="80" customFormat="true" ht="18" hidden="false" customHeight="true" outlineLevel="0" collapsed="false">
      <c r="B25" s="109" t="n">
        <f aca="false">IF(C24&lt;$D$6,1+B24,NA())</f>
        <v>74</v>
      </c>
      <c r="C25" s="109" t="n">
        <f aca="false">IF(C24&lt;$D$6,1+C24,NA())</f>
        <v>11</v>
      </c>
      <c r="D25" s="110" t="n">
        <f aca="false">D24</f>
        <v>0.03</v>
      </c>
      <c r="E25" s="111" t="n">
        <f aca="false">IF(ISERROR(C25),NA(),E24+(E24*D25))</f>
        <v>49677.5584586396</v>
      </c>
      <c r="F25" s="112" t="n">
        <f aca="false">IF(ISERROR(C25),NA(),F24+(F24*D25))</f>
        <v>-13557.5032425849</v>
      </c>
      <c r="G25" s="113" t="n">
        <f aca="false">E25+G24</f>
        <v>718437.208546624</v>
      </c>
      <c r="H25" s="112" t="n">
        <f aca="false">F25+H24</f>
        <v>115794.24413792</v>
      </c>
      <c r="I25" s="114" t="n">
        <f aca="false">I24</f>
        <v>0.05</v>
      </c>
    </row>
    <row r="26" s="80" customFormat="true" ht="18" hidden="false" customHeight="true" outlineLevel="0" collapsed="false">
      <c r="B26" s="109" t="n">
        <f aca="false">IF(C25&lt;$D$6,1+B25,NA())</f>
        <v>75</v>
      </c>
      <c r="C26" s="109" t="n">
        <f aca="false">IF(C25&lt;$D$6,1+C25,NA())</f>
        <v>12</v>
      </c>
      <c r="D26" s="110" t="n">
        <f aca="false">D25</f>
        <v>0.03</v>
      </c>
      <c r="E26" s="111" t="n">
        <f aca="false">IF(ISERROR(C26),NA(),E25+(E25*D26))</f>
        <v>51167.8852123988</v>
      </c>
      <c r="F26" s="112" t="n">
        <f aca="false">IF(ISERROR(C26),NA(),F25+(F25*D26))</f>
        <v>-13964.2283398624</v>
      </c>
      <c r="G26" s="113" t="n">
        <f aca="false">E26+G25</f>
        <v>769605.093759023</v>
      </c>
      <c r="H26" s="112" t="n">
        <f aca="false">F26+H25</f>
        <v>101830.015798058</v>
      </c>
      <c r="I26" s="114" t="n">
        <f aca="false">I25</f>
        <v>0.05</v>
      </c>
    </row>
    <row r="27" s="80" customFormat="true" ht="18" hidden="false" customHeight="true" outlineLevel="0" collapsed="false">
      <c r="B27" s="109" t="n">
        <f aca="false">IF(C26&lt;$D$6,1+B26,NA())</f>
        <v>76</v>
      </c>
      <c r="C27" s="109" t="n">
        <f aca="false">IF(C26&lt;$D$6,1+C26,NA())</f>
        <v>13</v>
      </c>
      <c r="D27" s="110" t="n">
        <f aca="false">D26</f>
        <v>0.03</v>
      </c>
      <c r="E27" s="111" t="n">
        <f aca="false">IF(ISERROR(C27),NA(),E26+(E26*D27))</f>
        <v>52702.9217687707</v>
      </c>
      <c r="F27" s="112" t="n">
        <f aca="false">IF(ISERROR(C27),NA(),F26+(F26*D27))</f>
        <v>-14383.1551900583</v>
      </c>
      <c r="G27" s="113" t="n">
        <f aca="false">E27+G26</f>
        <v>822308.015527793</v>
      </c>
      <c r="H27" s="112" t="n">
        <f aca="false">F27+H26</f>
        <v>87446.8606079996</v>
      </c>
      <c r="I27" s="114" t="n">
        <f aca="false">I26</f>
        <v>0.05</v>
      </c>
    </row>
    <row r="28" s="80" customFormat="true" ht="18" hidden="false" customHeight="true" outlineLevel="0" collapsed="false">
      <c r="B28" s="109" t="n">
        <f aca="false">IF(C27&lt;$D$6,1+B27,NA())</f>
        <v>77</v>
      </c>
      <c r="C28" s="109" t="n">
        <f aca="false">IF(C27&lt;$D$6,1+C27,NA())</f>
        <v>14</v>
      </c>
      <c r="D28" s="110" t="n">
        <f aca="false">D27</f>
        <v>0.03</v>
      </c>
      <c r="E28" s="111" t="n">
        <f aca="false">IF(ISERROR(C28),NA(),E27+(E27*D28))</f>
        <v>54284.0094218338</v>
      </c>
      <c r="F28" s="112" t="n">
        <f aca="false">IF(ISERROR(C28),NA(),F27+(F27*D28))</f>
        <v>-14814.64984576</v>
      </c>
      <c r="G28" s="113" t="n">
        <f aca="false">E28+G27</f>
        <v>876592.024949627</v>
      </c>
      <c r="H28" s="112" t="n">
        <f aca="false">F28+H27</f>
        <v>72632.2107622395</v>
      </c>
      <c r="I28" s="114" t="n">
        <f aca="false">I27</f>
        <v>0.05</v>
      </c>
    </row>
    <row r="29" s="80" customFormat="true" ht="18" hidden="false" customHeight="true" outlineLevel="0" collapsed="false">
      <c r="B29" s="109" t="n">
        <f aca="false">IF(C28&lt;$D$6,1+B28,NA())</f>
        <v>78</v>
      </c>
      <c r="C29" s="109" t="n">
        <f aca="false">IF(C28&lt;$D$6,1+C28,NA())</f>
        <v>15</v>
      </c>
      <c r="D29" s="110" t="n">
        <f aca="false">D28</f>
        <v>0.03</v>
      </c>
      <c r="E29" s="111" t="n">
        <f aca="false">IF(ISERROR(C29),NA(),E28+(E28*D29))</f>
        <v>55912.5297044889</v>
      </c>
      <c r="F29" s="112" t="n">
        <f aca="false">IF(ISERROR(C29),NA(),F28+(F28*D29))</f>
        <v>-15259.0893411328</v>
      </c>
      <c r="G29" s="113" t="n">
        <f aca="false">E29+G28</f>
        <v>932504.554654116</v>
      </c>
      <c r="H29" s="112" t="n">
        <f aca="false">F29+H28</f>
        <v>57373.1214211067</v>
      </c>
      <c r="I29" s="114" t="n">
        <f aca="false">I28</f>
        <v>0.05</v>
      </c>
    </row>
    <row r="30" s="80" customFormat="true" ht="18" hidden="false" customHeight="true" outlineLevel="0" collapsed="false">
      <c r="B30" s="109" t="n">
        <f aca="false">IF(C29&lt;$D$6,1+B29,NA())</f>
        <v>79</v>
      </c>
      <c r="C30" s="109" t="n">
        <f aca="false">IF(C29&lt;$D$6,1+C29,NA())</f>
        <v>16</v>
      </c>
      <c r="D30" s="110" t="n">
        <f aca="false">D29</f>
        <v>0.03</v>
      </c>
      <c r="E30" s="111" t="n">
        <f aca="false">IF(ISERROR(C30),NA(),E29+(E29*D30))</f>
        <v>57589.9055956235</v>
      </c>
      <c r="F30" s="112" t="n">
        <f aca="false">IF(ISERROR(C30),NA(),F29+(F29*D30))</f>
        <v>-15716.8620213668</v>
      </c>
      <c r="G30" s="113" t="n">
        <f aca="false">E30+G29</f>
        <v>990094.46024974</v>
      </c>
      <c r="H30" s="112" t="n">
        <f aca="false">F30+H29</f>
        <v>41656.2593997399</v>
      </c>
      <c r="I30" s="114" t="n">
        <f aca="false">I29</f>
        <v>0.05</v>
      </c>
    </row>
    <row r="31" s="80" customFormat="true" ht="18" hidden="false" customHeight="true" outlineLevel="0" collapsed="false">
      <c r="B31" s="109" t="n">
        <f aca="false">IF(C30&lt;$D$6,1+B30,NA())</f>
        <v>80</v>
      </c>
      <c r="C31" s="109" t="n">
        <f aca="false">IF(C30&lt;$D$6,1+C30,NA())</f>
        <v>17</v>
      </c>
      <c r="D31" s="110" t="n">
        <f aca="false">D30</f>
        <v>0.03</v>
      </c>
      <c r="E31" s="111" t="n">
        <f aca="false">IF(ISERROR(C31),NA(),E30+(E30*D31))</f>
        <v>59317.6027634922</v>
      </c>
      <c r="F31" s="112" t="n">
        <f aca="false">IF(ISERROR(C31),NA(),F30+(F30*D31))</f>
        <v>-16188.3678820078</v>
      </c>
      <c r="G31" s="113" t="n">
        <f aca="false">E31+G30</f>
        <v>1049412.06301323</v>
      </c>
      <c r="H31" s="112" t="n">
        <f aca="false">F31+H30</f>
        <v>25467.8915177321</v>
      </c>
      <c r="I31" s="114" t="n">
        <f aca="false">I30</f>
        <v>0.05</v>
      </c>
    </row>
    <row r="32" s="80" customFormat="true" ht="18" hidden="false" customHeight="true" outlineLevel="0" collapsed="false">
      <c r="B32" s="109" t="n">
        <f aca="false">IF(C31&lt;$D$6,1+B31,NA())</f>
        <v>81</v>
      </c>
      <c r="C32" s="109" t="n">
        <f aca="false">IF(C31&lt;$D$6,1+C31,NA())</f>
        <v>18</v>
      </c>
      <c r="D32" s="110" t="n">
        <f aca="false">D31</f>
        <v>0.03</v>
      </c>
      <c r="E32" s="111" t="n">
        <f aca="false">IF(ISERROR(C32),NA(),E31+(E31*D32))</f>
        <v>61097.130846397</v>
      </c>
      <c r="F32" s="112" t="n">
        <f aca="false">IF(ISERROR(C32),NA(),F31+(F31*D32))</f>
        <v>-16674.018918468</v>
      </c>
      <c r="G32" s="113" t="n">
        <f aca="false">E32+G31</f>
        <v>1110509.19385963</v>
      </c>
      <c r="H32" s="112" t="n">
        <f aca="false">F32+H31</f>
        <v>8793.87259926404</v>
      </c>
      <c r="I32" s="114" t="n">
        <f aca="false">I31</f>
        <v>0.05</v>
      </c>
    </row>
    <row r="33" s="80" customFormat="true" ht="17.15" hidden="false" customHeight="true" outlineLevel="0" collapsed="false">
      <c r="B33" s="115" t="n">
        <v>82</v>
      </c>
      <c r="C33" s="109" t="n">
        <f aca="false">IF(C32&lt;$D$6,1+C32,NA())</f>
        <v>19</v>
      </c>
      <c r="D33" s="110" t="n">
        <f aca="false">D32</f>
        <v>0.03</v>
      </c>
      <c r="E33" s="111" t="n">
        <f aca="false">IF(ISERROR(C33),NA(),E32+(E32*D33))</f>
        <v>62930.0447717889</v>
      </c>
      <c r="F33" s="112" t="n">
        <f aca="false">IF(ISERROR(C33),NA(),F32+(F32*D33))</f>
        <v>-17174.2394860221</v>
      </c>
      <c r="G33" s="113" t="n">
        <f aca="false">E33+G32</f>
        <v>1173439.23863142</v>
      </c>
      <c r="H33" s="112" t="n">
        <f aca="false">F33+H32</f>
        <v>-8380.36688675805</v>
      </c>
      <c r="I33" s="114" t="n">
        <f aca="false">I32</f>
        <v>0.05</v>
      </c>
    </row>
    <row r="34" s="80" customFormat="true" ht="18" hidden="false" customHeight="true" outlineLevel="0" collapsed="false">
      <c r="B34" s="109" t="n">
        <f aca="false">IF(C33&lt;$D$6,1+B33,NA())</f>
        <v>83</v>
      </c>
      <c r="C34" s="109" t="n">
        <f aca="false">IF(C33&lt;$D$6,1+C33,NA())</f>
        <v>20</v>
      </c>
      <c r="D34" s="110" t="n">
        <f aca="false">D33</f>
        <v>0.03</v>
      </c>
      <c r="E34" s="111" t="n">
        <f aca="false">IF(ISERROR(C34),NA(),E33+(E33*D34))</f>
        <v>64817.9461149426</v>
      </c>
      <c r="F34" s="112" t="n">
        <f aca="false">IF(ISERROR(C34),NA(),F33+(F33*D34))</f>
        <v>-17689.4666706028</v>
      </c>
      <c r="G34" s="113" t="n">
        <f aca="false">E34+G33</f>
        <v>1238257.18474636</v>
      </c>
      <c r="H34" s="112" t="n">
        <f aca="false">F34+H33</f>
        <v>-26069.8335573608</v>
      </c>
      <c r="I34" s="114" t="n">
        <f aca="false">I33</f>
        <v>0.05</v>
      </c>
    </row>
    <row r="35" customFormat="false" ht="13.8" hidden="true" customHeight="false" outlineLevel="0" collapsed="false">
      <c r="B35" s="109" t="n">
        <f aca="false">IF(C34&lt;$D$6,1+B34,NA())</f>
        <v>84</v>
      </c>
      <c r="C35" s="109" t="n">
        <f aca="false">IF(C34&lt;$D$6,1+C34,NA())</f>
        <v>21</v>
      </c>
      <c r="D35" s="110" t="n">
        <f aca="false">D34</f>
        <v>0.03</v>
      </c>
      <c r="E35" s="111" t="n">
        <f aca="false">IF(ISERROR(C35),NA(),E34+(E34*D35))</f>
        <v>66762.4844983909</v>
      </c>
      <c r="F35" s="112" t="n">
        <f aca="false">IF(ISERROR(C35),NA(),F34+(F34*D35))</f>
        <v>-18220.1506707208</v>
      </c>
      <c r="G35" s="113" t="n">
        <f aca="false">E35+G34</f>
        <v>1305019.66924475</v>
      </c>
      <c r="H35" s="112" t="n">
        <f aca="false">F35+H34</f>
        <v>-44289.9842280816</v>
      </c>
      <c r="I35" s="114" t="n">
        <f aca="false">I34</f>
        <v>0.05</v>
      </c>
    </row>
    <row r="36" customFormat="false" ht="16.4" hidden="false" customHeight="true" outlineLevel="0" collapsed="false">
      <c r="B36" s="109" t="n">
        <f aca="false">IF(C35&lt;$D$6,1+B35,NA())</f>
        <v>85</v>
      </c>
      <c r="C36" s="109" t="n">
        <f aca="false">IF(C35&lt;$D$6,1+C35,NA())</f>
        <v>22</v>
      </c>
      <c r="D36" s="110" t="n">
        <f aca="false">D35</f>
        <v>0.03</v>
      </c>
      <c r="E36" s="111" t="n">
        <f aca="false">IF(ISERROR(C36),NA(),E35+(E35*D36))</f>
        <v>68765.3590333426</v>
      </c>
      <c r="F36" s="112" t="n">
        <f aca="false">IF(ISERROR(C36),NA(),F35+(F35*D36))</f>
        <v>-18766.7551908425</v>
      </c>
      <c r="G36" s="113" t="n">
        <f aca="false">E36+G35</f>
        <v>1373785.02827809</v>
      </c>
      <c r="H36" s="112" t="n">
        <f aca="false">F36+H35</f>
        <v>-63056.7394189241</v>
      </c>
      <c r="I36" s="114" t="n">
        <f aca="false">I35</f>
        <v>0.05</v>
      </c>
    </row>
    <row r="37" customFormat="false" ht="16.4" hidden="false" customHeight="true" outlineLevel="0" collapsed="false">
      <c r="B37" s="109" t="n">
        <f aca="false">IF(C36&lt;$D$6,1+B36,NA())</f>
        <v>86</v>
      </c>
      <c r="C37" s="109" t="n">
        <f aca="false">IF(C36&lt;$D$6,1+C36,NA())</f>
        <v>23</v>
      </c>
      <c r="D37" s="110" t="n">
        <f aca="false">D36</f>
        <v>0.03</v>
      </c>
      <c r="E37" s="111" t="n">
        <f aca="false">IF(ISERROR(C37),NA(),E36+(E36*D37))</f>
        <v>70828.3198043429</v>
      </c>
      <c r="F37" s="112" t="n">
        <f aca="false">IF(ISERROR(C37),NA(),F36+(F36*D37))</f>
        <v>-19329.7578465677</v>
      </c>
      <c r="G37" s="113" t="n">
        <f aca="false">E37+G36</f>
        <v>1444613.34808244</v>
      </c>
      <c r="H37" s="112" t="n">
        <f aca="false">F37+H36</f>
        <v>-82386.4972654918</v>
      </c>
      <c r="I37" s="114" t="n">
        <f aca="false">I36</f>
        <v>0.05</v>
      </c>
    </row>
    <row r="38" customFormat="false" ht="17.15" hidden="false" customHeight="true" outlineLevel="0" collapsed="false">
      <c r="B38" s="109" t="n">
        <f aca="false">IF(C37&lt;$D$6,1+B37,NA())</f>
        <v>87</v>
      </c>
      <c r="C38" s="109" t="n">
        <f aca="false">IF(C37&lt;$D$6,1+C37,NA())</f>
        <v>24</v>
      </c>
      <c r="D38" s="110" t="n">
        <f aca="false">D37</f>
        <v>0.03</v>
      </c>
      <c r="E38" s="111" t="n">
        <f aca="false">IF(ISERROR(C38),NA(),E37+(E37*D38))</f>
        <v>72953.1693984731</v>
      </c>
      <c r="F38" s="112" t="n">
        <f aca="false">IF(ISERROR(C38),NA(),F37+(F37*D38))</f>
        <v>-19909.6505819648</v>
      </c>
      <c r="G38" s="113" t="n">
        <f aca="false">E38+G37</f>
        <v>1517566.51748091</v>
      </c>
      <c r="H38" s="112" t="n">
        <f aca="false">F38+H37</f>
        <v>-102296.147847457</v>
      </c>
      <c r="I38" s="114" t="n">
        <f aca="false">I37</f>
        <v>0.05</v>
      </c>
    </row>
    <row r="39" customFormat="false" ht="16.4" hidden="false" customHeight="true" outlineLevel="0" collapsed="false">
      <c r="B39" s="109" t="n">
        <f aca="false">IF(C38&lt;$D$6,1+B38,NA())</f>
        <v>88</v>
      </c>
      <c r="C39" s="109" t="n">
        <f aca="false">IF(C38&lt;$D$6,1+C38,NA())</f>
        <v>25</v>
      </c>
      <c r="D39" s="110" t="n">
        <f aca="false">D38</f>
        <v>0.03</v>
      </c>
      <c r="E39" s="111" t="n">
        <f aca="false">IF(ISERROR(C39),NA(),E38+(E38*D39))</f>
        <v>75141.7644804273</v>
      </c>
      <c r="F39" s="112" t="n">
        <f aca="false">IF(ISERROR(C39),NA(),F38+(F38*D39))</f>
        <v>-20506.9400994237</v>
      </c>
      <c r="G39" s="113" t="n">
        <f aca="false">E39+G38</f>
        <v>1592708.28196134</v>
      </c>
      <c r="H39" s="112" t="n">
        <f aca="false">F39+H38</f>
        <v>-122803.08794688</v>
      </c>
      <c r="I39" s="114" t="n">
        <f aca="false">I38</f>
        <v>0.05</v>
      </c>
    </row>
    <row r="40" customFormat="false" ht="17.9" hidden="false" customHeight="true" outlineLevel="0" collapsed="false">
      <c r="B40" s="109" t="n">
        <f aca="false">IF(C39&lt;$D$6,1+B39,NA())</f>
        <v>89</v>
      </c>
      <c r="C40" s="109" t="n">
        <f aca="false">IF(C39&lt;$D$6,1+C39,NA())</f>
        <v>26</v>
      </c>
      <c r="D40" s="110" t="n">
        <f aca="false">D39</f>
        <v>0.03</v>
      </c>
      <c r="E40" s="111" t="n">
        <f aca="false">IF(ISERROR(C40),NA(),E39+(E39*D40))</f>
        <v>77396.0174148401</v>
      </c>
      <c r="F40" s="112" t="n">
        <f aca="false">IF(ISERROR(C40),NA(),F39+(F39*D40))</f>
        <v>-21122.1483024064</v>
      </c>
      <c r="G40" s="113" t="n">
        <f aca="false">E40+G39</f>
        <v>1670104.29937618</v>
      </c>
      <c r="H40" s="112" t="n">
        <f aca="false">F40+H39</f>
        <v>-143925.236249287</v>
      </c>
      <c r="I40" s="114" t="n">
        <f aca="false">I39</f>
        <v>0.05</v>
      </c>
    </row>
    <row r="41" customFormat="false" ht="16.4" hidden="false" customHeight="true" outlineLevel="0" collapsed="false">
      <c r="B41" s="109" t="n">
        <f aca="false">IF(C40&lt;$D$6,1+B40,NA())</f>
        <v>90</v>
      </c>
      <c r="C41" s="109" t="n">
        <f aca="false">IF(C40&lt;$D$6,1+C40,NA())</f>
        <v>27</v>
      </c>
      <c r="D41" s="110" t="n">
        <f aca="false">D40</f>
        <v>0.03</v>
      </c>
      <c r="E41" s="111" t="n">
        <f aca="false">IF(ISERROR(C41),NA(),E40+(E40*D41))</f>
        <v>79717.8979372854</v>
      </c>
      <c r="F41" s="112" t="n">
        <f aca="false">IF(ISERROR(C41),NA(),F40+(F40*D41))</f>
        <v>-21755.8127514786</v>
      </c>
      <c r="G41" s="113" t="n">
        <f aca="false">E41+G40</f>
        <v>1749822.19731346</v>
      </c>
      <c r="H41" s="112" t="n">
        <f aca="false">F41+H40</f>
        <v>-165681.049000765</v>
      </c>
      <c r="I41" s="114" t="n">
        <f aca="false">I40</f>
        <v>0.05</v>
      </c>
    </row>
    <row r="42" customFormat="false" ht="17.15" hidden="false" customHeight="true" outlineLevel="0" collapsed="false">
      <c r="B42" s="109" t="n">
        <f aca="false">IF(C41&lt;$D$6,1+B41,NA())</f>
        <v>91</v>
      </c>
      <c r="C42" s="109" t="n">
        <f aca="false">IF(C41&lt;$D$6,1+C41,NA())</f>
        <v>28</v>
      </c>
      <c r="D42" s="110" t="n">
        <f aca="false">D41</f>
        <v>0.03</v>
      </c>
      <c r="E42" s="111" t="n">
        <f aca="false">IF(ISERROR(C42),NA(),E41+(E41*D42))</f>
        <v>82109.4348754039</v>
      </c>
      <c r="F42" s="112" t="n">
        <f aca="false">IF(ISERROR(C42),NA(),F41+(F41*D42))</f>
        <v>-22408.487134023</v>
      </c>
      <c r="G42" s="113" t="n">
        <f aca="false">E42+G41</f>
        <v>1831931.63218887</v>
      </c>
      <c r="H42" s="112" t="n">
        <f aca="false">F42+H41</f>
        <v>-188089.536134788</v>
      </c>
      <c r="I42" s="114" t="n">
        <f aca="false">I41</f>
        <v>0.05</v>
      </c>
    </row>
    <row r="43" customFormat="false" ht="17.9" hidden="false" customHeight="true" outlineLevel="0" collapsed="false">
      <c r="B43" s="109" t="e">
        <f aca="false">IF(C42&lt;$D$6,1+B42,NA())</f>
        <v>#N/A</v>
      </c>
      <c r="C43" s="109" t="e">
        <f aca="false">IF(C42&lt;$D$6,1+C42,NA())</f>
        <v>#N/A</v>
      </c>
      <c r="D43" s="110" t="n">
        <f aca="false">D42</f>
        <v>0.03</v>
      </c>
      <c r="E43" s="111" t="e">
        <f aca="false">IF(ISERROR(C43),NA(),E42+(E42*D43))</f>
        <v>#N/A</v>
      </c>
      <c r="F43" s="112" t="e">
        <f aca="false">IF(ISERROR(C43),NA(),F42+(F42*D43))</f>
        <v>#N/A</v>
      </c>
      <c r="G43" s="113" t="e">
        <f aca="false">E43+G42</f>
        <v>#N/A</v>
      </c>
      <c r="H43" s="112" t="e">
        <f aca="false">F43+H42</f>
        <v>#N/A</v>
      </c>
      <c r="I43" s="114" t="n">
        <f aca="false">I42</f>
        <v>0.05</v>
      </c>
    </row>
    <row r="44" customFormat="false" ht="17.15" hidden="false" customHeight="true" outlineLevel="0" collapsed="false">
      <c r="B44" s="109" t="e">
        <f aca="false">IF(C43&lt;$D$6,1+B43,NA())</f>
        <v>#N/A</v>
      </c>
      <c r="C44" s="109" t="e">
        <f aca="false">IF(C43&lt;$D$6,1+C43,NA())</f>
        <v>#N/A</v>
      </c>
      <c r="D44" s="110" t="n">
        <f aca="false">D43</f>
        <v>0.03</v>
      </c>
      <c r="E44" s="111" t="e">
        <f aca="false">IF(ISERROR(C44),NA(),E43+(E43*D44))</f>
        <v>#N/A</v>
      </c>
      <c r="F44" s="112" t="e">
        <f aca="false">IF(ISERROR(C44),NA(),F43+(F43*D44))</f>
        <v>#N/A</v>
      </c>
      <c r="G44" s="113" t="e">
        <f aca="false">E44+G43</f>
        <v>#N/A</v>
      </c>
      <c r="H44" s="112" t="e">
        <f aca="false">F44+H43</f>
        <v>#N/A</v>
      </c>
      <c r="I44" s="114" t="n">
        <f aca="false">I43</f>
        <v>0.05</v>
      </c>
    </row>
    <row r="45" customFormat="false" ht="16.4" hidden="false" customHeight="true" outlineLevel="0" collapsed="false">
      <c r="B45" s="116" t="e">
        <f aca="false">IF(C44&lt;$D$6,1+B44,NA())</f>
        <v>#N/A</v>
      </c>
      <c r="C45" s="109" t="e">
        <f aca="false">IF(C44&lt;$D$6,1+C44,NA())</f>
        <v>#N/A</v>
      </c>
      <c r="D45" s="110" t="n">
        <f aca="false">D44</f>
        <v>0.03</v>
      </c>
      <c r="E45" s="111" t="e">
        <f aca="false">IF(ISERROR(C45),NA(),E44+(E44*D45))</f>
        <v>#N/A</v>
      </c>
      <c r="F45" s="112" t="e">
        <f aca="false">IF(ISERROR(C45),NA(),F44+(F44*D45))</f>
        <v>#N/A</v>
      </c>
      <c r="G45" s="113" t="e">
        <f aca="false">E45+G44</f>
        <v>#N/A</v>
      </c>
      <c r="H45" s="112" t="e">
        <f aca="false">F45+H44</f>
        <v>#N/A</v>
      </c>
      <c r="I45" s="114" t="n">
        <f aca="false">I44</f>
        <v>0.05</v>
      </c>
    </row>
    <row r="46" customFormat="false" ht="17.15" hidden="false" customHeight="true" outlineLevel="0" collapsed="false">
      <c r="B46" s="109" t="e">
        <f aca="false">IF(C45&lt;$D$6,1+B45,NA())</f>
        <v>#N/A</v>
      </c>
      <c r="C46" s="109" t="e">
        <f aca="false">IF(C45&lt;$D$6,1+C45,NA())</f>
        <v>#N/A</v>
      </c>
      <c r="D46" s="110" t="n">
        <f aca="false">D45</f>
        <v>0.03</v>
      </c>
      <c r="E46" s="111" t="e">
        <f aca="false">IF(ISERROR(C46),NA(),E45+(E45*D46))</f>
        <v>#N/A</v>
      </c>
      <c r="F46" s="112" t="e">
        <f aca="false">IF(ISERROR(C46),NA(),F45+(F45*D46))</f>
        <v>#N/A</v>
      </c>
      <c r="G46" s="113" t="e">
        <f aca="false">E46+G45</f>
        <v>#N/A</v>
      </c>
      <c r="H46" s="112" t="e">
        <f aca="false">F46+H45</f>
        <v>#N/A</v>
      </c>
      <c r="I46" s="114" t="n">
        <f aca="false">I45</f>
        <v>0.05</v>
      </c>
    </row>
    <row r="47" customFormat="false" ht="16.4" hidden="false" customHeight="true" outlineLevel="0" collapsed="false">
      <c r="B47" s="109" t="e">
        <f aca="false">IF(C46&lt;$D$6,1+B46,NA())</f>
        <v>#N/A</v>
      </c>
      <c r="C47" s="109" t="e">
        <f aca="false">IF(C46&lt;$D$6,1+C46,NA())</f>
        <v>#N/A</v>
      </c>
      <c r="D47" s="110" t="n">
        <f aca="false">D46</f>
        <v>0.03</v>
      </c>
      <c r="E47" s="111" t="e">
        <f aca="false">IF(ISERROR(C47),NA(),E46+(E46*D47))</f>
        <v>#N/A</v>
      </c>
      <c r="F47" s="112" t="e">
        <f aca="false">IF(ISERROR(C47),NA(),F46+(F46*D47))</f>
        <v>#N/A</v>
      </c>
      <c r="G47" s="113" t="e">
        <f aca="false">E47+G46</f>
        <v>#N/A</v>
      </c>
      <c r="H47" s="112" t="e">
        <f aca="false">F47+H46</f>
        <v>#N/A</v>
      </c>
      <c r="I47" s="114" t="n">
        <f aca="false">I46</f>
        <v>0.05</v>
      </c>
    </row>
    <row r="48" customFormat="false" ht="15.65" hidden="false" customHeight="true" outlineLevel="0" collapsed="false">
      <c r="B48" s="109" t="e">
        <f aca="false">IF(C47&lt;$D$6,1+B47,NA())</f>
        <v>#N/A</v>
      </c>
      <c r="C48" s="109" t="e">
        <f aca="false">IF(C47&lt;$D$6,1+C47,NA())</f>
        <v>#N/A</v>
      </c>
      <c r="D48" s="110" t="n">
        <f aca="false">D47</f>
        <v>0.03</v>
      </c>
      <c r="E48" s="111" t="e">
        <f aca="false">IF(ISERROR(C48),NA(),E47+(E47*D48))</f>
        <v>#N/A</v>
      </c>
      <c r="F48" s="112" t="e">
        <f aca="false">IF(ISERROR(C48),NA(),F47+(F47*D48))</f>
        <v>#N/A</v>
      </c>
      <c r="G48" s="113" t="e">
        <f aca="false">E48+G47</f>
        <v>#N/A</v>
      </c>
      <c r="H48" s="112" t="e">
        <f aca="false">F48+H47</f>
        <v>#N/A</v>
      </c>
      <c r="I48" s="114" t="n">
        <f aca="false">I47</f>
        <v>0.05</v>
      </c>
    </row>
    <row r="49" customFormat="false" ht="13.8" hidden="false" customHeight="false" outlineLevel="0" collapsed="false">
      <c r="B49" s="109" t="e">
        <f aca="false">IF(C48&lt;$D$6,1+B48,NA())</f>
        <v>#N/A</v>
      </c>
      <c r="C49" s="109" t="e">
        <f aca="false">IF(C48&lt;$D$6,1+C48,NA())</f>
        <v>#N/A</v>
      </c>
      <c r="D49" s="110" t="n">
        <f aca="false">D48</f>
        <v>0.03</v>
      </c>
      <c r="E49" s="111" t="e">
        <f aca="false">IF(ISERROR(C49),NA(),E48+(E48*D49))</f>
        <v>#N/A</v>
      </c>
      <c r="F49" s="112" t="e">
        <f aca="false">IF(ISERROR(C49),NA(),F48+(F48*D49))</f>
        <v>#N/A</v>
      </c>
      <c r="G49" s="113" t="e">
        <f aca="false">E49+G48</f>
        <v>#N/A</v>
      </c>
      <c r="H49" s="112" t="e">
        <f aca="false">F49+H48</f>
        <v>#N/A</v>
      </c>
      <c r="I49" s="114" t="n">
        <f aca="false">I48</f>
        <v>0.05</v>
      </c>
    </row>
    <row r="50" customFormat="false" ht="13.8" hidden="false" customHeight="false" outlineLevel="0" collapsed="false">
      <c r="B50" s="109" t="e">
        <f aca="false">IF(C49&lt;$D$6,1+B49,NA())</f>
        <v>#N/A</v>
      </c>
      <c r="C50" s="109" t="e">
        <f aca="false">IF(C49&lt;$D$6,1+C49,NA())</f>
        <v>#N/A</v>
      </c>
      <c r="D50" s="110" t="n">
        <f aca="false">D49</f>
        <v>0.03</v>
      </c>
      <c r="E50" s="111" t="e">
        <f aca="false">IF(ISERROR(C50),NA(),E49+(E49*D50))</f>
        <v>#N/A</v>
      </c>
      <c r="F50" s="112" t="e">
        <f aca="false">IF(ISERROR(C50),NA(),F49+(F49*D50))</f>
        <v>#N/A</v>
      </c>
      <c r="G50" s="113" t="e">
        <f aca="false">E50+G49</f>
        <v>#N/A</v>
      </c>
      <c r="H50" s="112" t="e">
        <f aca="false">F50+H49</f>
        <v>#N/A</v>
      </c>
      <c r="I50" s="114" t="n">
        <f aca="false">I49</f>
        <v>0.05</v>
      </c>
    </row>
    <row r="51" customFormat="false" ht="13.8" hidden="false" customHeight="false" outlineLevel="0" collapsed="false">
      <c r="B51" s="109" t="e">
        <f aca="false">IF(C50&lt;$D$6,1+B50,NA())</f>
        <v>#N/A</v>
      </c>
      <c r="C51" s="109" t="e">
        <f aca="false">IF(C50&lt;$D$6,1+C50,NA())</f>
        <v>#N/A</v>
      </c>
      <c r="D51" s="110" t="n">
        <f aca="false">D50</f>
        <v>0.03</v>
      </c>
      <c r="E51" s="111" t="e">
        <f aca="false">IF(ISERROR(C51),NA(),E50+(E50*D51))</f>
        <v>#N/A</v>
      </c>
      <c r="F51" s="112" t="e">
        <f aca="false">IF(ISERROR(C51),NA(),F50+(F50*D51))</f>
        <v>#N/A</v>
      </c>
      <c r="G51" s="113" t="e">
        <f aca="false">E51+G50</f>
        <v>#N/A</v>
      </c>
      <c r="H51" s="112" t="e">
        <f aca="false">F51+H50</f>
        <v>#N/A</v>
      </c>
      <c r="I51" s="114" t="n">
        <f aca="false">I50</f>
        <v>0.05</v>
      </c>
    </row>
    <row r="52" customFormat="false" ht="13.8" hidden="false" customHeight="false" outlineLevel="0" collapsed="false">
      <c r="B52" s="109" t="e">
        <f aca="false">IF(C51&lt;$D$6,1+B51,NA())</f>
        <v>#N/A</v>
      </c>
      <c r="C52" s="109" t="e">
        <f aca="false">IF(C51&lt;$D$6,1+C51,NA())</f>
        <v>#N/A</v>
      </c>
      <c r="D52" s="110" t="n">
        <f aca="false">D51</f>
        <v>0.03</v>
      </c>
      <c r="E52" s="111" t="e">
        <f aca="false">IF(ISERROR(C52),NA(),E51+(E51*D52))</f>
        <v>#N/A</v>
      </c>
      <c r="F52" s="112" t="e">
        <f aca="false">IF(ISERROR(C52),NA(),F51+(F51*D52))</f>
        <v>#N/A</v>
      </c>
      <c r="G52" s="113" t="e">
        <f aca="false">E52+G51</f>
        <v>#N/A</v>
      </c>
      <c r="H52" s="112" t="e">
        <f aca="false">F52+H51</f>
        <v>#N/A</v>
      </c>
      <c r="I52" s="114" t="n">
        <f aca="false">I51</f>
        <v>0.05</v>
      </c>
    </row>
    <row r="53" customFormat="false" ht="13.8" hidden="false" customHeight="false" outlineLevel="0" collapsed="false">
      <c r="B53" s="109" t="e">
        <f aca="false">IF(C52&lt;$D$6,1+B52,NA())</f>
        <v>#N/A</v>
      </c>
      <c r="C53" s="109" t="e">
        <f aca="false">IF(C52&lt;$D$6,1+C52,NA())</f>
        <v>#N/A</v>
      </c>
      <c r="D53" s="110" t="n">
        <f aca="false">D52</f>
        <v>0.03</v>
      </c>
      <c r="E53" s="111" t="e">
        <f aca="false">IF(ISERROR(C53),NA(),E52+(E52*D53))</f>
        <v>#N/A</v>
      </c>
      <c r="F53" s="112" t="e">
        <f aca="false">IF(ISERROR(C53),NA(),F52+(F52*D53))</f>
        <v>#N/A</v>
      </c>
      <c r="G53" s="113" t="e">
        <f aca="false">E53+G52</f>
        <v>#N/A</v>
      </c>
      <c r="H53" s="112" t="e">
        <f aca="false">F53+H52</f>
        <v>#N/A</v>
      </c>
      <c r="I53" s="114" t="n">
        <f aca="false">I52</f>
        <v>0.05</v>
      </c>
    </row>
    <row r="54" customFormat="false" ht="11.5" hidden="false" customHeight="true" outlineLevel="0" collapsed="false">
      <c r="B54" s="117"/>
      <c r="C54" s="117"/>
      <c r="D54" s="118"/>
      <c r="E54" s="119"/>
      <c r="F54" s="120"/>
      <c r="G54" s="120"/>
      <c r="H54" s="120"/>
      <c r="I54" s="120"/>
    </row>
    <row r="55" customFormat="false" ht="13.8" hidden="false" customHeight="false" outlineLevel="0" collapsed="false"/>
    <row r="56" customFormat="false" ht="13.8" hidden="false" customHeight="false" outlineLevel="0" collapsed="false"/>
    <row r="57" customFormat="false" ht="22.05" hidden="false" customHeight="false" outlineLevel="0" collapsed="false">
      <c r="B57" s="121" t="s">
        <v>87</v>
      </c>
    </row>
    <row r="58" customFormat="false" ht="22.05" hidden="false" customHeight="false" outlineLevel="0" collapsed="false">
      <c r="B58" s="121"/>
    </row>
    <row r="59" customFormat="false" ht="17.35" hidden="false" customHeight="false" outlineLevel="0" collapsed="false">
      <c r="B59" s="122" t="s">
        <v>88</v>
      </c>
      <c r="C59" s="123" t="str">
        <f aca="false">'Retirement Planning Worksheet 1'!C26</f>
        <v>Thailand</v>
      </c>
    </row>
    <row r="60" customFormat="false" ht="13.8" hidden="false" customHeight="false" outlineLevel="0" collapsed="false"/>
    <row r="61" customFormat="false" ht="13.8" hidden="false" customHeight="false" outlineLevel="0" collapsed="false">
      <c r="B61" s="124" t="s">
        <v>89</v>
      </c>
      <c r="C61" s="125" t="s">
        <v>90</v>
      </c>
      <c r="D61" s="124" t="s">
        <v>91</v>
      </c>
      <c r="E61" s="124"/>
    </row>
    <row r="62" customFormat="false" ht="13.8" hidden="false" customHeight="false" outlineLevel="0" collapsed="false">
      <c r="B62" s="124"/>
      <c r="C62" s="125"/>
      <c r="D62" s="124"/>
      <c r="E62" s="124"/>
    </row>
    <row r="63" customFormat="false" ht="13.8" hidden="false" customHeight="false" outlineLevel="0" collapsed="false">
      <c r="C63" s="126" t="n">
        <f aca="false">C15+2025</f>
        <v>2026</v>
      </c>
      <c r="D63" s="127" t="n">
        <f aca="false">G15</f>
        <v>281964.768956</v>
      </c>
      <c r="F63" s="126"/>
      <c r="G63" s="127"/>
    </row>
    <row r="64" customFormat="false" ht="13.8" hidden="false" customHeight="false" outlineLevel="0" collapsed="false">
      <c r="C64" s="126" t="n">
        <f aca="false">C16+2025</f>
        <v>2027</v>
      </c>
      <c r="D64" s="127" t="n">
        <f aca="false">G16</f>
        <v>320038.48098068</v>
      </c>
      <c r="F64" s="126"/>
      <c r="G64" s="127"/>
      <c r="H64" s="126"/>
    </row>
    <row r="65" customFormat="false" ht="13.8" hidden="false" customHeight="false" outlineLevel="0" collapsed="false">
      <c r="C65" s="126" t="n">
        <f aca="false">C17+2025</f>
        <v>2028</v>
      </c>
      <c r="D65" s="127" t="n">
        <f aca="false">G17</f>
        <v>359254.404366101</v>
      </c>
      <c r="F65" s="126"/>
      <c r="G65" s="127"/>
      <c r="H65" s="126"/>
    </row>
    <row r="66" customFormat="false" ht="13.8" hidden="false" customHeight="false" outlineLevel="0" collapsed="false">
      <c r="C66" s="126" t="n">
        <f aca="false">C18+2025</f>
        <v>2029</v>
      </c>
      <c r="D66" s="127" t="n">
        <f aca="false">G18</f>
        <v>399646.805453084</v>
      </c>
      <c r="F66" s="126"/>
      <c r="G66" s="127"/>
      <c r="H66" s="126"/>
    </row>
    <row r="67" customFormat="false" ht="13.8" hidden="false" customHeight="false" outlineLevel="0" collapsed="false">
      <c r="C67" s="126" t="n">
        <f aca="false">C19+2025</f>
        <v>2030</v>
      </c>
      <c r="D67" s="127" t="n">
        <f aca="false">G19</f>
        <v>441250.978572676</v>
      </c>
      <c r="G67" s="127"/>
      <c r="H67" s="126"/>
    </row>
    <row r="68" customFormat="false" ht="13.8" hidden="false" customHeight="false" outlineLevel="0" collapsed="false">
      <c r="C68" s="126" t="n">
        <f aca="false">C20+2025</f>
        <v>2031</v>
      </c>
      <c r="D68" s="127" t="n">
        <f aca="false">G20</f>
        <v>484103.276885856</v>
      </c>
      <c r="F68" s="126"/>
      <c r="G68" s="127"/>
      <c r="H68" s="126"/>
    </row>
    <row r="69" customFormat="false" ht="13.8" hidden="false" customHeight="false" outlineLevel="0" collapsed="false">
      <c r="C69" s="126" t="n">
        <f aca="false">C21+2025</f>
        <v>2032</v>
      </c>
      <c r="D69" s="127" t="n">
        <f aca="false">G21</f>
        <v>528241.144148432</v>
      </c>
      <c r="F69" s="126"/>
      <c r="G69" s="127"/>
      <c r="H69" s="126"/>
    </row>
    <row r="70" customFormat="false" ht="13.8" hidden="false" customHeight="false" outlineLevel="0" collapsed="false">
      <c r="C70" s="126" t="n">
        <f aca="false">C22+2025</f>
        <v>2033</v>
      </c>
      <c r="D70" s="127" t="n">
        <f aca="false">G22</f>
        <v>573703.147428885</v>
      </c>
      <c r="F70" s="126"/>
      <c r="G70" s="127"/>
      <c r="H70" s="126"/>
    </row>
    <row r="71" customFormat="false" ht="13.8" hidden="false" customHeight="false" outlineLevel="0" collapsed="false">
      <c r="C71" s="126" t="n">
        <f aca="false">C23+2025</f>
        <v>2034</v>
      </c>
      <c r="D71" s="127" t="n">
        <f aca="false">G23</f>
        <v>620529.010807752</v>
      </c>
      <c r="G71" s="127"/>
      <c r="H71" s="126"/>
    </row>
    <row r="72" customFormat="false" ht="13.8" hidden="false" customHeight="false" outlineLevel="0" collapsed="false">
      <c r="C72" s="126" t="n">
        <f aca="false">C24+2025</f>
        <v>2035</v>
      </c>
      <c r="D72" s="127" t="n">
        <f aca="false">G24</f>
        <v>668759.650087984</v>
      </c>
      <c r="F72" s="126"/>
      <c r="G72" s="127"/>
      <c r="H72" s="126"/>
    </row>
    <row r="73" customFormat="false" ht="13.8" hidden="false" customHeight="false" outlineLevel="0" collapsed="false">
      <c r="C73" s="126" t="n">
        <f aca="false">C25+2025</f>
        <v>2036</v>
      </c>
      <c r="D73" s="127" t="n">
        <f aca="false">G25</f>
        <v>718437.208546624</v>
      </c>
      <c r="F73" s="126"/>
      <c r="G73" s="127"/>
      <c r="H73" s="126"/>
    </row>
    <row r="74" customFormat="false" ht="13.8" hidden="false" customHeight="false" outlineLevel="0" collapsed="false">
      <c r="C74" s="126" t="n">
        <f aca="false">C26+2025</f>
        <v>2037</v>
      </c>
      <c r="D74" s="127" t="n">
        <f aca="false">G26</f>
        <v>769605.093759023</v>
      </c>
      <c r="F74" s="126"/>
      <c r="G74" s="127"/>
      <c r="H74" s="126"/>
    </row>
    <row r="75" customFormat="false" ht="13.8" hidden="false" customHeight="false" outlineLevel="0" collapsed="false">
      <c r="C75" s="126" t="n">
        <f aca="false">C27+2025</f>
        <v>2038</v>
      </c>
      <c r="D75" s="127" t="n">
        <f aca="false">G27</f>
        <v>822308.015527793</v>
      </c>
      <c r="F75" s="126"/>
      <c r="G75" s="127"/>
      <c r="H75" s="126"/>
    </row>
    <row r="76" customFormat="false" ht="13.8" hidden="false" customHeight="false" outlineLevel="0" collapsed="false">
      <c r="C76" s="126" t="n">
        <f aca="false">C28+2025</f>
        <v>2039</v>
      </c>
      <c r="D76" s="127" t="n">
        <f aca="false">G28</f>
        <v>876592.024949627</v>
      </c>
      <c r="E76" s="127"/>
      <c r="F76" s="126"/>
      <c r="G76" s="127"/>
      <c r="H76" s="126"/>
    </row>
    <row r="77" customFormat="false" ht="13.8" hidden="false" customHeight="false" outlineLevel="0" collapsed="false">
      <c r="C77" s="126" t="n">
        <f aca="false">C29+2025</f>
        <v>2040</v>
      </c>
      <c r="D77" s="127" t="n">
        <f aca="false">G29</f>
        <v>932504.554654116</v>
      </c>
      <c r="E77" s="126"/>
      <c r="F77" s="126"/>
      <c r="G77" s="126"/>
    </row>
    <row r="78" customFormat="false" ht="13.8" hidden="false" customHeight="false" outlineLevel="0" collapsed="false">
      <c r="C78" s="126" t="n">
        <f aca="false">C30+2025</f>
        <v>2041</v>
      </c>
      <c r="D78" s="127" t="n">
        <f aca="false">G30</f>
        <v>990094.46024974</v>
      </c>
      <c r="E78" s="126"/>
      <c r="F78" s="126"/>
      <c r="G78" s="126"/>
    </row>
    <row r="79" customFormat="false" ht="13.8" hidden="false" customHeight="false" outlineLevel="0" collapsed="false">
      <c r="C79" s="126" t="n">
        <f aca="false">C31+2025</f>
        <v>2042</v>
      </c>
      <c r="D79" s="127" t="n">
        <f aca="false">G31</f>
        <v>1049412.06301323</v>
      </c>
    </row>
    <row r="80" customFormat="false" ht="13.8" hidden="false" customHeight="false" outlineLevel="0" collapsed="false">
      <c r="C80" s="126" t="n">
        <f aca="false">C32+2025</f>
        <v>2043</v>
      </c>
      <c r="D80" s="127" t="n">
        <f aca="false">G32</f>
        <v>1110509.19385963</v>
      </c>
    </row>
    <row r="81" customFormat="false" ht="13.8" hidden="false" customHeight="false" outlineLevel="0" collapsed="false">
      <c r="C81" s="126" t="n">
        <f aca="false">C33+2025</f>
        <v>2044</v>
      </c>
      <c r="D81" s="127" t="n">
        <f aca="false">G33</f>
        <v>1173439.23863142</v>
      </c>
    </row>
    <row r="82" customFormat="false" ht="13.8" hidden="false" customHeight="false" outlineLevel="0" collapsed="false">
      <c r="C82" s="126" t="n">
        <f aca="false">C34+2025</f>
        <v>2045</v>
      </c>
      <c r="D82" s="127" t="n">
        <f aca="false">G34</f>
        <v>1238257.18474636</v>
      </c>
    </row>
    <row r="83" customFormat="false" ht="13.8" hidden="false" customHeight="false" outlineLevel="0" collapsed="false">
      <c r="C83" s="126" t="n">
        <f aca="false">C35+2025</f>
        <v>2046</v>
      </c>
      <c r="D83" s="127" t="n">
        <f aca="false">G35</f>
        <v>1305019.66924475</v>
      </c>
    </row>
    <row r="84" customFormat="false" ht="13.8" hidden="false" customHeight="false" outlineLevel="0" collapsed="false">
      <c r="C84" s="126" t="n">
        <f aca="false">C36+2025</f>
        <v>2047</v>
      </c>
      <c r="D84" s="127" t="n">
        <f aca="false">G36</f>
        <v>1373785.02827809</v>
      </c>
    </row>
    <row r="85" customFormat="false" ht="13.8" hidden="false" customHeight="false" outlineLevel="0" collapsed="false">
      <c r="C85" s="126" t="n">
        <f aca="false">C37+2025</f>
        <v>2048</v>
      </c>
      <c r="D85" s="127" t="n">
        <f aca="false">G37</f>
        <v>1444613.34808244</v>
      </c>
    </row>
    <row r="86" customFormat="false" ht="13.8" hidden="false" customHeight="false" outlineLevel="0" collapsed="false">
      <c r="C86" s="126" t="n">
        <f aca="false">C38+2025</f>
        <v>2049</v>
      </c>
      <c r="D86" s="127" t="n">
        <f aca="false">G38</f>
        <v>1517566.51748091</v>
      </c>
    </row>
    <row r="87" customFormat="false" ht="13.8" hidden="false" customHeight="false" outlineLevel="0" collapsed="false">
      <c r="C87" s="126" t="n">
        <f aca="false">C39+2025</f>
        <v>2050</v>
      </c>
      <c r="D87" s="127" t="n">
        <f aca="false">G39</f>
        <v>1592708.28196134</v>
      </c>
    </row>
    <row r="88" customFormat="false" ht="13.8" hidden="false" customHeight="false" outlineLevel="0" collapsed="false">
      <c r="C88" s="126" t="n">
        <f aca="false">C40+2025</f>
        <v>2051</v>
      </c>
      <c r="D88" s="127" t="n">
        <f aca="false">G40</f>
        <v>1670104.29937618</v>
      </c>
    </row>
    <row r="89" customFormat="false" ht="13.8" hidden="false" customHeight="false" outlineLevel="0" collapsed="false">
      <c r="C89" s="126" t="n">
        <f aca="false">C41+2025</f>
        <v>2052</v>
      </c>
      <c r="D89" s="127" t="n">
        <f aca="false">G41</f>
        <v>1749822.19731346</v>
      </c>
    </row>
    <row r="90" customFormat="false" ht="13.8" hidden="false" customHeight="false" outlineLevel="0" collapsed="false">
      <c r="C90" s="126" t="n">
        <f aca="false">C42+2025</f>
        <v>2053</v>
      </c>
      <c r="D90" s="127" t="n">
        <f aca="false">G42</f>
        <v>1831931.63218887</v>
      </c>
    </row>
    <row r="91" customFormat="false" ht="13.8" hidden="false" customHeight="false" outlineLevel="0" collapsed="false">
      <c r="C91" s="126" t="e">
        <f aca="false">C43+2025</f>
        <v>#N/A</v>
      </c>
      <c r="D91" s="127" t="e">
        <f aca="false">G43</f>
        <v>#N/A</v>
      </c>
    </row>
    <row r="92" customFormat="false" ht="13.8" hidden="false" customHeight="false" outlineLevel="0" collapsed="false">
      <c r="C92" s="126" t="e">
        <f aca="false">C44+2025</f>
        <v>#N/A</v>
      </c>
      <c r="D92" s="127" t="e">
        <f aca="false">G44</f>
        <v>#N/A</v>
      </c>
    </row>
    <row r="93" customFormat="false" ht="13.8" hidden="false" customHeight="false" outlineLevel="0" collapsed="false">
      <c r="C93" s="126" t="e">
        <f aca="false">C45+2025</f>
        <v>#N/A</v>
      </c>
      <c r="D93" s="127" t="e">
        <f aca="false">G45</f>
        <v>#N/A</v>
      </c>
    </row>
    <row r="94" customFormat="false" ht="13.8" hidden="false" customHeight="false" outlineLevel="0" collapsed="false">
      <c r="C94" s="126" t="e">
        <f aca="false">C46+2025</f>
        <v>#N/A</v>
      </c>
      <c r="D94" s="127" t="e">
        <f aca="false">G46</f>
        <v>#N/A</v>
      </c>
    </row>
    <row r="95" customFormat="false" ht="13.8" hidden="false" customHeight="false" outlineLevel="0" collapsed="false">
      <c r="C95" s="126" t="e">
        <f aca="false">C47+2025</f>
        <v>#N/A</v>
      </c>
      <c r="D95" s="127" t="e">
        <f aca="false">G47</f>
        <v>#N/A</v>
      </c>
    </row>
    <row r="96" customFormat="false" ht="13.8" hidden="false" customHeight="false" outlineLevel="0" collapsed="false">
      <c r="C96" s="126" t="e">
        <f aca="false">C48+2025</f>
        <v>#N/A</v>
      </c>
      <c r="D96" s="127" t="e">
        <f aca="false">G48</f>
        <v>#N/A</v>
      </c>
    </row>
    <row r="97" customFormat="false" ht="13.8" hidden="false" customHeight="false" outlineLevel="0" collapsed="false">
      <c r="C97" s="126" t="e">
        <f aca="false">C49+2025</f>
        <v>#N/A</v>
      </c>
      <c r="D97" s="127" t="e">
        <f aca="false">G49</f>
        <v>#N/A</v>
      </c>
    </row>
    <row r="98" customFormat="false" ht="13.8" hidden="false" customHeight="false" outlineLevel="0" collapsed="false">
      <c r="C98" s="126" t="e">
        <f aca="false">C50+2025</f>
        <v>#N/A</v>
      </c>
      <c r="D98" s="127" t="e">
        <f aca="false">G50</f>
        <v>#N/A</v>
      </c>
    </row>
    <row r="99" customFormat="false" ht="13.8" hidden="false" customHeight="false" outlineLevel="0" collapsed="false">
      <c r="C99" s="126" t="e">
        <f aca="false">C51+2025</f>
        <v>#N/A</v>
      </c>
      <c r="D99" s="127" t="e">
        <f aca="false">G51</f>
        <v>#N/A</v>
      </c>
      <c r="J99" s="27" t="s">
        <v>92</v>
      </c>
    </row>
    <row r="100" customFormat="false" ht="13.8" hidden="false" customHeight="false" outlineLevel="0" collapsed="false">
      <c r="C100" s="126" t="e">
        <f aca="false">C52+2025</f>
        <v>#N/A</v>
      </c>
      <c r="D100" s="127" t="e">
        <f aca="false">G52</f>
        <v>#N/A</v>
      </c>
    </row>
    <row r="101" customFormat="false" ht="13.8" hidden="false" customHeight="false" outlineLevel="0" collapsed="false">
      <c r="C101" s="126" t="e">
        <f aca="false">C53+2025</f>
        <v>#N/A</v>
      </c>
      <c r="D101" s="127" t="e">
        <f aca="false">G53</f>
        <v>#N/A</v>
      </c>
    </row>
    <row r="102" customFormat="false" ht="13.8" hidden="false" customHeight="false" outlineLevel="0" collapsed="false">
      <c r="C102" s="126"/>
      <c r="D102" s="127"/>
    </row>
    <row r="103" customFormat="false" ht="13.8" hidden="false" customHeight="false" outlineLevel="0" collapsed="false">
      <c r="C103" s="126"/>
      <c r="D103" s="127"/>
    </row>
    <row r="104" customFormat="false" ht="13.8" hidden="false" customHeight="false" outlineLevel="0" collapsed="false">
      <c r="C104" s="126"/>
      <c r="D104" s="127"/>
    </row>
    <row r="105" customFormat="false" ht="13.8" hidden="false" customHeight="false" outlineLevel="0" collapsed="false">
      <c r="C105" s="126"/>
      <c r="D105" s="127"/>
    </row>
    <row r="106" customFormat="false" ht="13.8" hidden="false" customHeight="false" outlineLevel="0" collapsed="false">
      <c r="C106" s="126"/>
      <c r="D106" s="127"/>
    </row>
    <row r="107" customFormat="false" ht="17.35" hidden="false" customHeight="false" outlineLevel="0" collapsed="false">
      <c r="B107" s="122" t="s">
        <v>93</v>
      </c>
      <c r="C107" s="122" t="str">
        <f aca="false">'Retirement Planning Worksheet 2'!C27</f>
        <v>Connecticut</v>
      </c>
    </row>
    <row r="108" customFormat="false" ht="13.8" hidden="false" customHeight="false" outlineLevel="0" collapsed="false">
      <c r="C108" s="126"/>
      <c r="D108" s="127"/>
    </row>
    <row r="109" customFormat="false" ht="13.8" hidden="false" customHeight="false" outlineLevel="0" collapsed="false">
      <c r="B109" s="124" t="s">
        <v>89</v>
      </c>
      <c r="C109" s="125" t="s">
        <v>90</v>
      </c>
      <c r="D109" s="124" t="s">
        <v>91</v>
      </c>
    </row>
    <row r="110" customFormat="false" ht="13.8" hidden="false" customHeight="false" outlineLevel="0" collapsed="false">
      <c r="B110" s="124"/>
      <c r="C110" s="125"/>
      <c r="D110" s="124"/>
    </row>
    <row r="111" customFormat="false" ht="14.25" hidden="false" customHeight="false" outlineLevel="0" collapsed="false">
      <c r="C111" s="126" t="n">
        <f aca="false">C15+2025</f>
        <v>2026</v>
      </c>
      <c r="D111" s="127" t="n">
        <f aca="false">H15</f>
        <v>234911.944336</v>
      </c>
    </row>
    <row r="112" customFormat="false" ht="14.25" hidden="false" customHeight="false" outlineLevel="0" collapsed="false">
      <c r="C112" s="126" t="n">
        <f aca="false">C16+2025</f>
        <v>2027</v>
      </c>
      <c r="D112" s="127" t="n">
        <f aca="false">H16</f>
        <v>224521.24700208</v>
      </c>
    </row>
    <row r="113" customFormat="false" ht="14.25" hidden="false" customHeight="false" outlineLevel="0" collapsed="false">
      <c r="C113" s="126" t="n">
        <f aca="false">C17+2025</f>
        <v>2028</v>
      </c>
      <c r="D113" s="127" t="n">
        <f aca="false">H17</f>
        <v>213818.828748142</v>
      </c>
    </row>
    <row r="114" customFormat="false" ht="14.25" hidden="false" customHeight="false" outlineLevel="0" collapsed="false">
      <c r="C114" s="126" t="n">
        <f aca="false">C18+2025</f>
        <v>2029</v>
      </c>
      <c r="D114" s="127" t="n">
        <f aca="false">H18</f>
        <v>202795.337946587</v>
      </c>
    </row>
    <row r="115" customFormat="false" ht="14.25" hidden="false" customHeight="false" outlineLevel="0" collapsed="false">
      <c r="C115" s="126" t="n">
        <f aca="false">C19+2025</f>
        <v>2030</v>
      </c>
      <c r="D115" s="127" t="n">
        <f aca="false">H19</f>
        <v>191441.142420984</v>
      </c>
    </row>
    <row r="116" customFormat="false" ht="14.25" hidden="false" customHeight="false" outlineLevel="0" collapsed="false">
      <c r="C116" s="126" t="n">
        <f aca="false">C20+2025</f>
        <v>2031</v>
      </c>
      <c r="D116" s="127" t="n">
        <f aca="false">H20</f>
        <v>179746.321029614</v>
      </c>
    </row>
    <row r="117" customFormat="false" ht="14.25" hidden="false" customHeight="false" outlineLevel="0" collapsed="false">
      <c r="C117" s="126" t="n">
        <f aca="false">C21+2025</f>
        <v>2032</v>
      </c>
      <c r="D117" s="127" t="n">
        <f aca="false">H21</f>
        <v>167700.654996502</v>
      </c>
    </row>
    <row r="118" customFormat="false" ht="14.25" hidden="false" customHeight="false" outlineLevel="0" collapsed="false">
      <c r="C118" s="126" t="n">
        <f aca="false">C22+2025</f>
        <v>2033</v>
      </c>
      <c r="D118" s="127" t="n">
        <f aca="false">H22</f>
        <v>155293.618982397</v>
      </c>
    </row>
    <row r="119" customFormat="false" ht="14.25" hidden="false" customHeight="false" outlineLevel="0" collapsed="false">
      <c r="C119" s="126" t="n">
        <f aca="false">C23+2025</f>
        <v>2034</v>
      </c>
      <c r="D119" s="127" t="n">
        <f aca="false">H23</f>
        <v>142514.371887869</v>
      </c>
    </row>
    <row r="120" customFormat="false" ht="14.25" hidden="false" customHeight="false" outlineLevel="0" collapsed="false">
      <c r="C120" s="126" t="n">
        <f aca="false">C24+2025</f>
        <v>2035</v>
      </c>
      <c r="D120" s="127" t="n">
        <f aca="false">H24</f>
        <v>129351.747380505</v>
      </c>
    </row>
    <row r="121" customFormat="false" ht="14.25" hidden="false" customHeight="false" outlineLevel="0" collapsed="false">
      <c r="C121" s="126" t="n">
        <f aca="false">C25+2025</f>
        <v>2036</v>
      </c>
      <c r="D121" s="127" t="n">
        <f aca="false">H25</f>
        <v>115794.24413792</v>
      </c>
    </row>
    <row r="122" customFormat="false" ht="14.25" hidden="false" customHeight="false" outlineLevel="0" collapsed="false">
      <c r="C122" s="126" t="n">
        <f aca="false">C26+2025</f>
        <v>2037</v>
      </c>
      <c r="D122" s="127" t="n">
        <f aca="false">H26</f>
        <v>101830.015798058</v>
      </c>
    </row>
    <row r="123" customFormat="false" ht="14.25" hidden="false" customHeight="false" outlineLevel="0" collapsed="false">
      <c r="C123" s="126" t="n">
        <f aca="false">C27+2025</f>
        <v>2038</v>
      </c>
      <c r="D123" s="127" t="n">
        <f aca="false">H27</f>
        <v>87446.8606079996</v>
      </c>
    </row>
    <row r="124" customFormat="false" ht="14.25" hidden="false" customHeight="false" outlineLevel="0" collapsed="false">
      <c r="C124" s="126" t="n">
        <f aca="false">C28+2025</f>
        <v>2039</v>
      </c>
      <c r="D124" s="127" t="n">
        <f aca="false">H28</f>
        <v>72632.2107622395</v>
      </c>
    </row>
    <row r="125" customFormat="false" ht="14.25" hidden="false" customHeight="false" outlineLevel="0" collapsed="false">
      <c r="C125" s="126" t="n">
        <f aca="false">C29+2025</f>
        <v>2040</v>
      </c>
      <c r="D125" s="127" t="n">
        <f aca="false">H29</f>
        <v>57373.1214211067</v>
      </c>
    </row>
    <row r="126" customFormat="false" ht="14.25" hidden="false" customHeight="false" outlineLevel="0" collapsed="false">
      <c r="C126" s="126" t="n">
        <f aca="false">C30+2025</f>
        <v>2041</v>
      </c>
      <c r="D126" s="127" t="n">
        <f aca="false">H30</f>
        <v>41656.2593997399</v>
      </c>
    </row>
    <row r="127" customFormat="false" ht="14.25" hidden="false" customHeight="false" outlineLevel="0" collapsed="false">
      <c r="C127" s="126" t="n">
        <f aca="false">C31+2025</f>
        <v>2042</v>
      </c>
      <c r="D127" s="127" t="n">
        <f aca="false">H31</f>
        <v>25467.8915177321</v>
      </c>
    </row>
    <row r="128" customFormat="false" ht="14.25" hidden="false" customHeight="false" outlineLevel="0" collapsed="false">
      <c r="C128" s="126" t="n">
        <f aca="false">C32+2025</f>
        <v>2043</v>
      </c>
      <c r="D128" s="127" t="n">
        <f aca="false">H32</f>
        <v>8793.87259926404</v>
      </c>
    </row>
    <row r="129" customFormat="false" ht="14.25" hidden="false" customHeight="false" outlineLevel="0" collapsed="false">
      <c r="C129" s="126" t="n">
        <f aca="false">C33+2025</f>
        <v>2044</v>
      </c>
      <c r="D129" s="127" t="n">
        <f aca="false">H33</f>
        <v>-8380.36688675805</v>
      </c>
    </row>
    <row r="130" customFormat="false" ht="14.25" hidden="false" customHeight="false" outlineLevel="0" collapsed="false">
      <c r="C130" s="126" t="n">
        <f aca="false">C34+2025</f>
        <v>2045</v>
      </c>
      <c r="D130" s="127" t="n">
        <f aca="false">H34</f>
        <v>-26069.8335573608</v>
      </c>
    </row>
    <row r="131" customFormat="false" ht="14.25" hidden="false" customHeight="false" outlineLevel="0" collapsed="false">
      <c r="C131" s="126" t="n">
        <f aca="false">C35+2025</f>
        <v>2046</v>
      </c>
      <c r="D131" s="127" t="n">
        <f aca="false">H35</f>
        <v>-44289.9842280816</v>
      </c>
    </row>
    <row r="132" customFormat="false" ht="14.25" hidden="false" customHeight="false" outlineLevel="0" collapsed="false">
      <c r="C132" s="126" t="n">
        <f aca="false">C36+2025</f>
        <v>2047</v>
      </c>
      <c r="D132" s="127" t="n">
        <f aca="false">H36</f>
        <v>-63056.7394189241</v>
      </c>
    </row>
    <row r="133" customFormat="false" ht="14.25" hidden="false" customHeight="false" outlineLevel="0" collapsed="false">
      <c r="C133" s="126" t="n">
        <f aca="false">C37+2025</f>
        <v>2048</v>
      </c>
      <c r="D133" s="127" t="n">
        <f aca="false">H37</f>
        <v>-82386.4972654918</v>
      </c>
    </row>
    <row r="134" customFormat="false" ht="14.25" hidden="false" customHeight="false" outlineLevel="0" collapsed="false">
      <c r="C134" s="126" t="n">
        <f aca="false">C38+2025</f>
        <v>2049</v>
      </c>
      <c r="D134" s="127" t="n">
        <f aca="false">H38</f>
        <v>-102296.147847457</v>
      </c>
    </row>
    <row r="135" customFormat="false" ht="14.25" hidden="false" customHeight="false" outlineLevel="0" collapsed="false">
      <c r="C135" s="126" t="n">
        <f aca="false">C39+2025</f>
        <v>2050</v>
      </c>
      <c r="D135" s="127" t="n">
        <f aca="false">H39</f>
        <v>-122803.08794688</v>
      </c>
    </row>
    <row r="136" customFormat="false" ht="14.25" hidden="false" customHeight="false" outlineLevel="0" collapsed="false">
      <c r="C136" s="126" t="n">
        <f aca="false">C40+2025</f>
        <v>2051</v>
      </c>
      <c r="D136" s="127" t="n">
        <f aca="false">H40</f>
        <v>-143925.236249287</v>
      </c>
    </row>
    <row r="137" customFormat="false" ht="14.25" hidden="false" customHeight="false" outlineLevel="0" collapsed="false">
      <c r="C137" s="126" t="n">
        <f aca="false">C41+2025</f>
        <v>2052</v>
      </c>
      <c r="D137" s="127" t="n">
        <f aca="false">H41</f>
        <v>-165681.049000765</v>
      </c>
    </row>
    <row r="138" customFormat="false" ht="14.25" hidden="false" customHeight="false" outlineLevel="0" collapsed="false">
      <c r="C138" s="126" t="n">
        <f aca="false">C42+2025</f>
        <v>2053</v>
      </c>
      <c r="D138" s="127" t="n">
        <f aca="false">H42</f>
        <v>-188089.536134788</v>
      </c>
    </row>
    <row r="139" customFormat="false" ht="14.25" hidden="false" customHeight="false" outlineLevel="0" collapsed="false">
      <c r="C139" s="126" t="e">
        <f aca="false">C43+2025</f>
        <v>#N/A</v>
      </c>
      <c r="D139" s="127" t="e">
        <f aca="false">H43</f>
        <v>#N/A</v>
      </c>
    </row>
    <row r="140" customFormat="false" ht="14.25" hidden="false" customHeight="false" outlineLevel="0" collapsed="false">
      <c r="C140" s="126" t="e">
        <f aca="false">C44+2025</f>
        <v>#N/A</v>
      </c>
      <c r="D140" s="127" t="e">
        <f aca="false">H44</f>
        <v>#N/A</v>
      </c>
    </row>
    <row r="141" customFormat="false" ht="14.25" hidden="false" customHeight="false" outlineLevel="0" collapsed="false">
      <c r="C141" s="126" t="e">
        <f aca="false">C45+2025</f>
        <v>#N/A</v>
      </c>
      <c r="D141" s="127" t="e">
        <f aca="false">H45</f>
        <v>#N/A</v>
      </c>
    </row>
    <row r="142" customFormat="false" ht="14.25" hidden="false" customHeight="false" outlineLevel="0" collapsed="false">
      <c r="C142" s="126" t="e">
        <f aca="false">C46+2025</f>
        <v>#N/A</v>
      </c>
      <c r="D142" s="127" t="e">
        <f aca="false">H46</f>
        <v>#N/A</v>
      </c>
    </row>
    <row r="143" customFormat="false" ht="14.25" hidden="false" customHeight="false" outlineLevel="0" collapsed="false">
      <c r="C143" s="126" t="e">
        <f aca="false">C47+2025</f>
        <v>#N/A</v>
      </c>
      <c r="D143" s="127" t="e">
        <f aca="false">H47</f>
        <v>#N/A</v>
      </c>
    </row>
    <row r="144" customFormat="false" ht="14.25" hidden="false" customHeight="false" outlineLevel="0" collapsed="false">
      <c r="C144" s="126" t="e">
        <f aca="false">C48+2025</f>
        <v>#N/A</v>
      </c>
      <c r="D144" s="127" t="e">
        <f aca="false">H48</f>
        <v>#N/A</v>
      </c>
    </row>
    <row r="145" customFormat="false" ht="14.25" hidden="false" customHeight="false" outlineLevel="0" collapsed="false">
      <c r="C145" s="126" t="e">
        <f aca="false">C49+2025</f>
        <v>#N/A</v>
      </c>
      <c r="D145" s="127" t="e">
        <f aca="false">H49</f>
        <v>#N/A</v>
      </c>
    </row>
    <row r="146" customFormat="false" ht="14.25" hidden="false" customHeight="false" outlineLevel="0" collapsed="false">
      <c r="C146" s="126" t="e">
        <f aca="false">C50+2025</f>
        <v>#N/A</v>
      </c>
      <c r="D146" s="127" t="e">
        <f aca="false">H50</f>
        <v>#N/A</v>
      </c>
    </row>
    <row r="147" customFormat="false" ht="14.25" hidden="false" customHeight="false" outlineLevel="0" collapsed="false">
      <c r="C147" s="126" t="e">
        <f aca="false">C51+2025</f>
        <v>#N/A</v>
      </c>
      <c r="D147" s="127" t="e">
        <f aca="false">H51</f>
        <v>#N/A</v>
      </c>
    </row>
    <row r="148" customFormat="false" ht="14.25" hidden="false" customHeight="false" outlineLevel="0" collapsed="false">
      <c r="C148" s="126" t="e">
        <f aca="false">C52+2025</f>
        <v>#N/A</v>
      </c>
      <c r="D148" s="127" t="e">
        <f aca="false">H52</f>
        <v>#N/A</v>
      </c>
    </row>
    <row r="149" customFormat="false" ht="14.25" hidden="false" customHeight="false" outlineLevel="0" collapsed="false">
      <c r="C149" s="126" t="e">
        <f aca="false">C53+2025</f>
        <v>#N/A</v>
      </c>
      <c r="D149" s="127" t="e">
        <f aca="false">H53</f>
        <v>#N/A</v>
      </c>
    </row>
    <row r="150" customFormat="false" ht="13.8" hidden="false" customHeight="false" outlineLevel="0" collapsed="false">
      <c r="B150" s="124"/>
      <c r="C150" s="125"/>
      <c r="D150" s="124"/>
    </row>
    <row r="151" customFormat="false" ht="13.8" hidden="false" customHeight="false" outlineLevel="0" collapsed="false">
      <c r="B151" s="124"/>
      <c r="C151" s="125"/>
      <c r="D151" s="124"/>
    </row>
    <row r="152" customFormat="false" ht="13.8" hidden="false" customHeight="false" outlineLevel="0" collapsed="false">
      <c r="C152" s="126"/>
      <c r="D152" s="127"/>
    </row>
    <row r="153" customFormat="false" ht="13.8" hidden="false" customHeight="false" outlineLevel="0" collapsed="false">
      <c r="C153" s="126"/>
      <c r="D153" s="127"/>
    </row>
    <row r="154" customFormat="false" ht="13.8" hidden="false" customHeight="false" outlineLevel="0" collapsed="false">
      <c r="C154" s="126"/>
      <c r="D154" s="127"/>
    </row>
    <row r="155" customFormat="false" ht="13.8" hidden="false" customHeight="false" outlineLevel="0" collapsed="false">
      <c r="C155" s="126"/>
      <c r="D155" s="127"/>
    </row>
    <row r="156" customFormat="false" ht="13.8" hidden="false" customHeight="false" outlineLevel="0" collapsed="false">
      <c r="C156" s="126"/>
      <c r="D156" s="127"/>
    </row>
    <row r="157" customFormat="false" ht="13.8" hidden="false" customHeight="false" outlineLevel="0" collapsed="false">
      <c r="C157" s="126"/>
      <c r="D157" s="127"/>
    </row>
    <row r="158" customFormat="false" ht="13.8" hidden="false" customHeight="false" outlineLevel="0" collapsed="false">
      <c r="C158" s="126"/>
      <c r="D158" s="127"/>
    </row>
    <row r="159" customFormat="false" ht="13.8" hidden="false" customHeight="false" outlineLevel="0" collapsed="false">
      <c r="C159" s="126"/>
      <c r="D159" s="127"/>
    </row>
    <row r="160" customFormat="false" ht="13.8" hidden="false" customHeight="false" outlineLevel="0" collapsed="false">
      <c r="C160" s="126"/>
      <c r="D160" s="127"/>
    </row>
    <row r="1048576" customFormat="false" ht="12.8" hidden="false" customHeight="false" outlineLevel="0" collapsed="false"/>
  </sheetData>
  <mergeCells count="5">
    <mergeCell ref="B4:C4"/>
    <mergeCell ref="B5:C5"/>
    <mergeCell ref="E5:F5"/>
    <mergeCell ref="B6:C6"/>
    <mergeCell ref="B10:C10"/>
  </mergeCells>
  <printOptions headings="false" gridLines="false" gridLinesSet="true" horizontalCentered="false" verticalCentered="false"/>
  <pageMargins left="0.25" right="0.25" top="0.25" bottom="0.2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L67"/>
  <sheetViews>
    <sheetView showFormulas="false" showGridLines="true" showRowColHeaders="true" showZeros="true" rightToLeft="false" tabSelected="false" showOutlineSymbols="true" defaultGridColor="true" view="normal" topLeftCell="AJD1" colorId="64" zoomScale="63" zoomScaleNormal="63" zoomScalePageLayoutView="100" workbookViewId="0">
      <selection pane="topLeft" activeCell="M1" activeCellId="0" sqref="M1"/>
    </sheetView>
  </sheetViews>
  <sheetFormatPr defaultColWidth="9.14453125" defaultRowHeight="13.8" zeroHeight="false" outlineLevelRow="0" outlineLevelCol="0"/>
  <cols>
    <col collapsed="false" customWidth="true" hidden="false" outlineLevel="0" max="1" min="1" style="0" width="10.51"/>
    <col collapsed="false" customWidth="true" hidden="false" outlineLevel="0" max="2" min="2" style="0" width="15.87"/>
    <col collapsed="false" customWidth="true" hidden="false" outlineLevel="0" max="3" min="3" style="0" width="13.38"/>
    <col collapsed="false" customWidth="true" hidden="false" outlineLevel="0" max="4" min="4" style="0" width="11.94"/>
    <col collapsed="false" customWidth="true" hidden="false" outlineLevel="0" max="5" min="5" style="0" width="28.35"/>
  </cols>
  <sheetData>
    <row r="1" customFormat="false" ht="203.7" hidden="false" customHeight="true" outlineLevel="0" collapsed="false">
      <c r="A1" s="128"/>
      <c r="B1" s="129"/>
      <c r="C1" s="130"/>
      <c r="D1" s="130"/>
      <c r="E1" s="131"/>
      <c r="F1" s="131"/>
      <c r="G1" s="129"/>
      <c r="H1" s="130"/>
      <c r="I1" s="130"/>
      <c r="J1" s="132"/>
      <c r="K1" s="132"/>
      <c r="L1" s="132"/>
    </row>
    <row r="2" customFormat="false" ht="19.15" hidden="false" customHeight="true" outlineLevel="0" collapsed="false">
      <c r="A2" s="128"/>
      <c r="B2" s="129"/>
      <c r="C2" s="130"/>
      <c r="D2" s="130"/>
      <c r="E2" s="131"/>
      <c r="F2" s="131"/>
      <c r="G2" s="129"/>
      <c r="H2" s="130"/>
      <c r="I2" s="130"/>
      <c r="J2" s="132"/>
      <c r="K2" s="132"/>
      <c r="L2" s="132"/>
    </row>
    <row r="3" customFormat="false" ht="22.05" hidden="false" customHeight="false" outlineLevel="0" collapsed="false">
      <c r="A3" s="133" t="s">
        <v>94</v>
      </c>
      <c r="B3" s="133"/>
      <c r="C3" s="130"/>
      <c r="D3" s="130"/>
      <c r="E3" s="131"/>
      <c r="F3" s="131"/>
      <c r="G3" s="129"/>
      <c r="H3" s="130"/>
      <c r="I3" s="130"/>
      <c r="J3" s="132"/>
      <c r="K3" s="132"/>
      <c r="L3" s="132"/>
    </row>
    <row r="4" customFormat="false" ht="13.8" hidden="false" customHeight="false" outlineLevel="0" collapsed="false">
      <c r="A4" s="131"/>
      <c r="B4" s="131"/>
      <c r="C4" s="131"/>
      <c r="D4" s="131"/>
      <c r="E4" s="131"/>
      <c r="F4" s="131"/>
      <c r="G4" s="131"/>
      <c r="H4" s="131"/>
      <c r="I4" s="131"/>
      <c r="J4" s="132"/>
      <c r="K4" s="132"/>
      <c r="L4" s="132"/>
    </row>
    <row r="5" customFormat="false" ht="13.8" hidden="false" customHeight="false" outlineLevel="0" collapsed="false">
      <c r="A5" s="132"/>
      <c r="B5" s="132"/>
      <c r="C5" s="132"/>
      <c r="D5" s="132"/>
      <c r="E5" s="132"/>
      <c r="F5" s="132"/>
      <c r="G5" s="132"/>
      <c r="H5" s="132"/>
      <c r="I5" s="132"/>
      <c r="J5" s="132"/>
      <c r="K5" s="132"/>
      <c r="L5" s="132"/>
    </row>
    <row r="6" customFormat="false" ht="13.8" hidden="false" customHeight="false" outlineLevel="0" collapsed="false">
      <c r="A6" s="131"/>
      <c r="B6" s="131"/>
      <c r="C6" s="131"/>
      <c r="D6" s="134"/>
      <c r="E6" s="131"/>
      <c r="F6" s="135"/>
      <c r="G6" s="131"/>
      <c r="H6" s="136"/>
      <c r="I6" s="136"/>
      <c r="J6" s="132"/>
      <c r="K6" s="132"/>
      <c r="L6" s="132"/>
    </row>
    <row r="7" customFormat="false" ht="17.35" hidden="false" customHeight="false" outlineLevel="0" collapsed="false">
      <c r="A7" s="137" t="s">
        <v>95</v>
      </c>
      <c r="B7" s="138"/>
      <c r="C7" s="139"/>
      <c r="D7" s="138"/>
      <c r="E7" s="131"/>
      <c r="F7" s="131"/>
      <c r="G7" s="131"/>
      <c r="H7" s="136"/>
      <c r="I7" s="136"/>
      <c r="J7" s="132"/>
      <c r="K7" s="132"/>
      <c r="L7" s="132"/>
    </row>
    <row r="8" customFormat="false" ht="13.8" hidden="false" customHeight="false" outlineLevel="0" collapsed="false">
      <c r="A8" s="140" t="s">
        <v>96</v>
      </c>
      <c r="B8" s="140"/>
      <c r="C8" s="141"/>
      <c r="D8" s="142" t="n">
        <v>1500</v>
      </c>
      <c r="E8" s="131"/>
      <c r="F8" s="131"/>
      <c r="G8" s="131"/>
      <c r="H8" s="136"/>
      <c r="I8" s="136"/>
      <c r="J8" s="132"/>
      <c r="K8" s="132"/>
      <c r="L8" s="132"/>
    </row>
    <row r="9" customFormat="false" ht="13.8" hidden="false" customHeight="false" outlineLevel="0" collapsed="false">
      <c r="A9" s="143"/>
      <c r="B9" s="143" t="s">
        <v>97</v>
      </c>
      <c r="C9" s="143"/>
      <c r="D9" s="142" t="n">
        <v>200</v>
      </c>
      <c r="E9" s="131"/>
      <c r="F9" s="131"/>
      <c r="G9" s="131"/>
      <c r="H9" s="136"/>
      <c r="I9" s="136"/>
      <c r="J9" s="132"/>
      <c r="K9" s="132"/>
      <c r="L9" s="132"/>
    </row>
    <row r="10" customFormat="false" ht="13.8" hidden="false" customHeight="false" outlineLevel="0" collapsed="false">
      <c r="A10" s="143"/>
      <c r="B10" s="143" t="s">
        <v>98</v>
      </c>
      <c r="C10" s="143"/>
      <c r="D10" s="142" t="n">
        <v>200</v>
      </c>
      <c r="E10" s="131"/>
      <c r="F10" s="131"/>
      <c r="G10" s="136"/>
      <c r="H10" s="136"/>
      <c r="I10" s="136"/>
      <c r="J10" s="132"/>
      <c r="K10" s="132"/>
      <c r="L10" s="132"/>
    </row>
    <row r="11" customFormat="false" ht="13.8" hidden="false" customHeight="false" outlineLevel="0" collapsed="false">
      <c r="A11" s="143"/>
      <c r="B11" s="143" t="s">
        <v>99</v>
      </c>
      <c r="C11" s="143"/>
      <c r="D11" s="142" t="n">
        <v>3000</v>
      </c>
      <c r="E11" s="131"/>
      <c r="F11" s="131"/>
      <c r="G11" s="136"/>
      <c r="H11" s="136"/>
      <c r="I11" s="136"/>
      <c r="J11" s="132"/>
      <c r="K11" s="132"/>
      <c r="L11" s="132"/>
    </row>
    <row r="12" customFormat="false" ht="13.8" hidden="false" customHeight="false" outlineLevel="0" collapsed="false">
      <c r="A12" s="143"/>
      <c r="B12" s="143" t="s">
        <v>100</v>
      </c>
      <c r="C12" s="143"/>
      <c r="D12" s="142" t="n">
        <v>4000</v>
      </c>
      <c r="E12" s="131"/>
      <c r="F12" s="131"/>
      <c r="G12" s="136"/>
      <c r="H12" s="136"/>
      <c r="I12" s="136"/>
      <c r="J12" s="132"/>
      <c r="K12" s="132"/>
      <c r="L12" s="132"/>
    </row>
    <row r="13" customFormat="false" ht="13.8" hidden="false" customHeight="false" outlineLevel="0" collapsed="false">
      <c r="A13" s="143"/>
      <c r="B13" s="143" t="s">
        <v>101</v>
      </c>
      <c r="C13" s="143"/>
      <c r="D13" s="142" t="n">
        <v>2000</v>
      </c>
      <c r="E13" s="131"/>
      <c r="F13" s="131"/>
      <c r="G13" s="136"/>
      <c r="H13" s="136"/>
      <c r="I13" s="136"/>
      <c r="J13" s="132"/>
      <c r="K13" s="132"/>
      <c r="L13" s="132"/>
    </row>
    <row r="14" customFormat="false" ht="13.8" hidden="false" customHeight="false" outlineLevel="0" collapsed="false">
      <c r="A14" s="143"/>
      <c r="B14" s="144"/>
      <c r="C14" s="145" t="s">
        <v>102</v>
      </c>
      <c r="D14" s="146" t="n">
        <f aca="false">SUM(D9:D13)</f>
        <v>9400</v>
      </c>
      <c r="E14" s="131"/>
      <c r="F14" s="131"/>
      <c r="G14" s="136"/>
      <c r="H14" s="131"/>
      <c r="I14" s="147"/>
      <c r="J14" s="132"/>
      <c r="K14" s="132"/>
      <c r="L14" s="132"/>
    </row>
    <row r="15" customFormat="false" ht="13.8" hidden="false" customHeight="false" outlineLevel="0" collapsed="false">
      <c r="A15" s="140" t="s">
        <v>103</v>
      </c>
      <c r="B15" s="148" t="s">
        <v>104</v>
      </c>
      <c r="C15" s="141"/>
      <c r="D15" s="142"/>
      <c r="E15" s="131"/>
      <c r="F15" s="131"/>
      <c r="G15" s="149"/>
      <c r="H15" s="149"/>
      <c r="I15" s="150"/>
      <c r="J15" s="132"/>
      <c r="K15" s="132"/>
      <c r="L15" s="132"/>
    </row>
    <row r="16" customFormat="false" ht="13.8" hidden="false" customHeight="false" outlineLevel="0" collapsed="false">
      <c r="A16" s="143"/>
      <c r="B16" s="143" t="s">
        <v>105</v>
      </c>
      <c r="C16" s="143"/>
      <c r="D16" s="142" t="n">
        <v>45000</v>
      </c>
      <c r="E16" s="151" t="s">
        <v>106</v>
      </c>
      <c r="F16" s="131"/>
      <c r="G16" s="136"/>
      <c r="H16" s="136"/>
      <c r="I16" s="136"/>
      <c r="J16" s="132"/>
      <c r="K16" s="132"/>
      <c r="L16" s="132"/>
    </row>
    <row r="17" customFormat="false" ht="13.8" hidden="false" customHeight="false" outlineLevel="0" collapsed="false">
      <c r="A17" s="143"/>
      <c r="B17" s="143" t="s">
        <v>107</v>
      </c>
      <c r="C17" s="143"/>
      <c r="D17" s="142"/>
      <c r="E17" s="151"/>
      <c r="F17" s="131"/>
      <c r="G17" s="136"/>
      <c r="H17" s="136"/>
      <c r="I17" s="136"/>
      <c r="J17" s="132"/>
      <c r="K17" s="132"/>
      <c r="L17" s="132"/>
    </row>
    <row r="18" customFormat="false" ht="13.8" hidden="false" customHeight="false" outlineLevel="0" collapsed="false">
      <c r="A18" s="143"/>
      <c r="B18" s="143" t="s">
        <v>108</v>
      </c>
      <c r="C18" s="143"/>
      <c r="D18" s="142"/>
      <c r="E18" s="151"/>
      <c r="F18" s="131"/>
      <c r="G18" s="136"/>
      <c r="H18" s="136"/>
      <c r="I18" s="136"/>
      <c r="J18" s="132"/>
      <c r="K18" s="132"/>
      <c r="L18" s="132"/>
    </row>
    <row r="19" customFormat="false" ht="13.8" hidden="false" customHeight="false" outlineLevel="0" collapsed="false">
      <c r="A19" s="143"/>
      <c r="B19" s="144"/>
      <c r="C19" s="145" t="s">
        <v>109</v>
      </c>
      <c r="D19" s="152" t="n">
        <f aca="false">SUM(D16:D18)</f>
        <v>45000</v>
      </c>
      <c r="E19" s="151"/>
      <c r="F19" s="131"/>
      <c r="G19" s="136"/>
      <c r="H19" s="131"/>
      <c r="I19" s="147"/>
      <c r="J19" s="132"/>
      <c r="K19" s="132"/>
      <c r="L19" s="132"/>
    </row>
    <row r="20" customFormat="false" ht="13.8" hidden="false" customHeight="false" outlineLevel="0" collapsed="false">
      <c r="A20" s="140" t="s">
        <v>110</v>
      </c>
      <c r="B20" s="140"/>
      <c r="C20" s="141"/>
      <c r="D20" s="142"/>
      <c r="E20" s="151"/>
      <c r="F20" s="131"/>
      <c r="G20" s="149"/>
      <c r="H20" s="149"/>
      <c r="I20" s="150"/>
      <c r="J20" s="132"/>
      <c r="K20" s="132"/>
      <c r="L20" s="132"/>
    </row>
    <row r="21" customFormat="false" ht="13.8" hidden="false" customHeight="false" outlineLevel="0" collapsed="false">
      <c r="A21" s="143"/>
      <c r="B21" s="143" t="s">
        <v>111</v>
      </c>
      <c r="C21" s="143"/>
      <c r="D21" s="142" t="n">
        <v>147000</v>
      </c>
      <c r="E21" s="151" t="s">
        <v>112</v>
      </c>
      <c r="F21" s="131"/>
      <c r="G21" s="136"/>
      <c r="H21" s="136"/>
      <c r="I21" s="136"/>
      <c r="J21" s="132"/>
      <c r="K21" s="132"/>
      <c r="L21" s="132"/>
    </row>
    <row r="22" customFormat="false" ht="13.8" hidden="false" customHeight="false" outlineLevel="0" collapsed="false">
      <c r="A22" s="143"/>
      <c r="B22" s="143" t="s">
        <v>113</v>
      </c>
      <c r="C22" s="143"/>
      <c r="D22" s="142" t="n">
        <v>6000</v>
      </c>
      <c r="E22" s="151"/>
      <c r="F22" s="131"/>
      <c r="G22" s="136"/>
      <c r="H22" s="136"/>
      <c r="I22" s="136"/>
      <c r="J22" s="132"/>
      <c r="K22" s="132"/>
      <c r="L22" s="132"/>
    </row>
    <row r="23" customFormat="false" ht="13.8" hidden="false" customHeight="false" outlineLevel="0" collapsed="false">
      <c r="A23" s="143"/>
      <c r="B23" s="143" t="s">
        <v>114</v>
      </c>
      <c r="C23" s="143"/>
      <c r="D23" s="142" t="n">
        <v>1000</v>
      </c>
      <c r="E23" s="151"/>
      <c r="F23" s="131"/>
      <c r="G23" s="136"/>
      <c r="H23" s="136"/>
      <c r="I23" s="136"/>
      <c r="J23" s="132"/>
      <c r="K23" s="132"/>
      <c r="L23" s="132"/>
    </row>
    <row r="24" customFormat="false" ht="13.8" hidden="false" customHeight="false" outlineLevel="0" collapsed="false">
      <c r="A24" s="143"/>
      <c r="B24" s="143" t="s">
        <v>115</v>
      </c>
      <c r="C24" s="143"/>
      <c r="D24" s="142"/>
      <c r="E24" s="151"/>
      <c r="F24" s="131"/>
      <c r="G24" s="136"/>
      <c r="H24" s="136"/>
      <c r="I24" s="136"/>
      <c r="J24" s="132"/>
      <c r="K24" s="132"/>
      <c r="L24" s="132"/>
    </row>
    <row r="25" customFormat="false" ht="13.8" hidden="false" customHeight="false" outlineLevel="0" collapsed="false">
      <c r="A25" s="143"/>
      <c r="B25" s="143" t="s">
        <v>116</v>
      </c>
      <c r="C25" s="143"/>
      <c r="D25" s="142"/>
      <c r="E25" s="151"/>
      <c r="F25" s="131"/>
      <c r="G25" s="136"/>
      <c r="H25" s="136"/>
      <c r="I25" s="136"/>
      <c r="J25" s="132"/>
      <c r="K25" s="132"/>
      <c r="L25" s="132"/>
    </row>
    <row r="26" customFormat="false" ht="13.8" hidden="false" customHeight="false" outlineLevel="0" collapsed="false">
      <c r="A26" s="143"/>
      <c r="B26" s="144"/>
      <c r="C26" s="145" t="s">
        <v>117</v>
      </c>
      <c r="D26" s="146" t="n">
        <f aca="false">SUM(D21:D25)</f>
        <v>154000</v>
      </c>
      <c r="E26" s="151"/>
      <c r="F26" s="131"/>
      <c r="G26" s="136"/>
      <c r="H26" s="131"/>
      <c r="I26" s="147"/>
      <c r="J26" s="132"/>
      <c r="K26" s="132"/>
      <c r="L26" s="132"/>
    </row>
    <row r="27" customFormat="false" ht="13.8" hidden="false" customHeight="false" outlineLevel="0" collapsed="false">
      <c r="A27" s="140" t="s">
        <v>118</v>
      </c>
      <c r="B27" s="140"/>
      <c r="C27" s="141"/>
      <c r="D27" s="142"/>
      <c r="E27" s="151"/>
      <c r="F27" s="131"/>
      <c r="G27" s="149"/>
      <c r="H27" s="149"/>
      <c r="I27" s="150"/>
      <c r="J27" s="132"/>
      <c r="K27" s="132"/>
      <c r="L27" s="132"/>
    </row>
    <row r="28" customFormat="false" ht="13.8" hidden="false" customHeight="false" outlineLevel="0" collapsed="false">
      <c r="A28" s="143"/>
      <c r="B28" s="143" t="s">
        <v>119</v>
      </c>
      <c r="C28" s="143"/>
      <c r="D28" s="142" t="n">
        <v>110000</v>
      </c>
      <c r="E28" s="151" t="s">
        <v>120</v>
      </c>
      <c r="F28" s="131"/>
      <c r="G28" s="136"/>
      <c r="H28" s="136"/>
      <c r="I28" s="136"/>
      <c r="J28" s="132"/>
      <c r="K28" s="132"/>
      <c r="L28" s="132"/>
    </row>
    <row r="29" customFormat="false" ht="13.8" hidden="false" customHeight="false" outlineLevel="0" collapsed="false">
      <c r="A29" s="143"/>
      <c r="B29" s="143"/>
      <c r="C29" s="143"/>
      <c r="D29" s="142"/>
      <c r="E29" s="151"/>
      <c r="F29" s="131"/>
      <c r="G29" s="136"/>
      <c r="H29" s="136"/>
      <c r="I29" s="136"/>
      <c r="J29" s="132"/>
      <c r="K29" s="132"/>
      <c r="L29" s="132"/>
    </row>
    <row r="30" customFormat="false" ht="13.8" hidden="false" customHeight="false" outlineLevel="0" collapsed="false">
      <c r="A30" s="143"/>
      <c r="B30" s="143"/>
      <c r="C30" s="143"/>
      <c r="D30" s="142"/>
      <c r="E30" s="151"/>
      <c r="F30" s="131"/>
      <c r="G30" s="136"/>
      <c r="H30" s="136"/>
      <c r="I30" s="136"/>
      <c r="J30" s="132"/>
      <c r="K30" s="132"/>
      <c r="L30" s="132"/>
    </row>
    <row r="31" customFormat="false" ht="13.8" hidden="false" customHeight="false" outlineLevel="0" collapsed="false">
      <c r="A31" s="143"/>
      <c r="B31" s="143" t="s">
        <v>121</v>
      </c>
      <c r="C31" s="143"/>
      <c r="D31" s="142"/>
      <c r="E31" s="151"/>
      <c r="F31" s="131"/>
      <c r="G31" s="136"/>
      <c r="H31" s="136"/>
      <c r="I31" s="136"/>
      <c r="J31" s="132"/>
      <c r="K31" s="132"/>
      <c r="L31" s="132"/>
    </row>
    <row r="32" customFormat="false" ht="13.8" hidden="false" customHeight="false" outlineLevel="0" collapsed="false">
      <c r="A32" s="143"/>
      <c r="B32" s="144"/>
      <c r="C32" s="145" t="s">
        <v>122</v>
      </c>
      <c r="D32" s="146" t="n">
        <f aca="false">SUM(D28:D31)</f>
        <v>110000</v>
      </c>
      <c r="E32" s="151"/>
      <c r="F32" s="131"/>
      <c r="G32" s="136"/>
      <c r="H32" s="131"/>
      <c r="I32" s="147"/>
      <c r="J32" s="132"/>
      <c r="K32" s="132"/>
      <c r="L32" s="132"/>
    </row>
    <row r="33" customFormat="false" ht="13.8" hidden="false" customHeight="false" outlineLevel="0" collapsed="false">
      <c r="A33" s="144"/>
      <c r="B33" s="143"/>
      <c r="C33" s="143"/>
      <c r="D33" s="142"/>
      <c r="E33" s="151"/>
      <c r="F33" s="131"/>
      <c r="G33" s="131"/>
      <c r="H33" s="136"/>
      <c r="I33" s="136"/>
      <c r="J33" s="132"/>
      <c r="K33" s="132"/>
      <c r="L33" s="132"/>
    </row>
    <row r="34" customFormat="false" ht="15" hidden="false" customHeight="false" outlineLevel="0" collapsed="false">
      <c r="A34" s="153" t="s">
        <v>123</v>
      </c>
      <c r="B34" s="153"/>
      <c r="C34" s="154"/>
      <c r="D34" s="155" t="n">
        <f aca="false">D33+D32+D26+D19+D14</f>
        <v>318400</v>
      </c>
      <c r="E34" s="151"/>
      <c r="F34" s="131"/>
      <c r="G34" s="131"/>
      <c r="H34" s="136"/>
      <c r="I34" s="136"/>
      <c r="J34" s="132"/>
      <c r="K34" s="132"/>
      <c r="L34" s="132"/>
    </row>
    <row r="35" customFormat="false" ht="13.8" hidden="false" customHeight="false" outlineLevel="0" collapsed="false">
      <c r="A35" s="144"/>
      <c r="B35" s="144"/>
      <c r="C35" s="144"/>
      <c r="D35" s="156"/>
      <c r="E35" s="151"/>
      <c r="F35" s="131"/>
      <c r="G35" s="131"/>
      <c r="H35" s="136"/>
      <c r="I35" s="136"/>
      <c r="J35" s="132"/>
      <c r="K35" s="132"/>
      <c r="L35" s="132"/>
    </row>
    <row r="36" customFormat="false" ht="17.35" hidden="false" customHeight="false" outlineLevel="0" collapsed="false">
      <c r="A36" s="157" t="s">
        <v>124</v>
      </c>
      <c r="B36" s="158"/>
      <c r="C36" s="159"/>
      <c r="D36" s="158"/>
      <c r="E36" s="151"/>
      <c r="F36" s="131"/>
      <c r="G36" s="131"/>
      <c r="H36" s="136"/>
      <c r="I36" s="136"/>
      <c r="J36" s="132"/>
      <c r="K36" s="132"/>
      <c r="L36" s="132"/>
    </row>
    <row r="37" customFormat="false" ht="13.8" hidden="false" customHeight="false" outlineLevel="0" collapsed="false">
      <c r="A37" s="143"/>
      <c r="B37" s="143" t="s">
        <v>125</v>
      </c>
      <c r="C37" s="143"/>
      <c r="D37" s="142"/>
      <c r="E37" s="151"/>
      <c r="F37" s="131"/>
      <c r="G37" s="136"/>
      <c r="H37" s="136"/>
      <c r="I37" s="136"/>
      <c r="J37" s="132"/>
      <c r="K37" s="132"/>
      <c r="L37" s="132"/>
    </row>
    <row r="38" customFormat="false" ht="13.8" hidden="false" customHeight="false" outlineLevel="0" collapsed="false">
      <c r="A38" s="143"/>
      <c r="B38" s="143" t="s">
        <v>126</v>
      </c>
      <c r="C38" s="143"/>
      <c r="D38" s="142" t="n">
        <v>2000</v>
      </c>
      <c r="E38" s="151"/>
      <c r="F38" s="131"/>
      <c r="G38" s="136"/>
      <c r="H38" s="136"/>
      <c r="I38" s="136"/>
      <c r="J38" s="132"/>
      <c r="K38" s="132"/>
      <c r="L38" s="132"/>
    </row>
    <row r="39" customFormat="false" ht="13.8" hidden="false" customHeight="false" outlineLevel="0" collapsed="false">
      <c r="A39" s="143"/>
      <c r="B39" s="143" t="s">
        <v>127</v>
      </c>
      <c r="C39" s="143"/>
      <c r="D39" s="142" t="n">
        <v>1500</v>
      </c>
      <c r="E39" s="151"/>
      <c r="F39" s="131"/>
      <c r="G39" s="136"/>
      <c r="H39" s="136"/>
      <c r="I39" s="136"/>
      <c r="J39" s="132"/>
      <c r="K39" s="132"/>
      <c r="L39" s="132"/>
    </row>
    <row r="40" customFormat="false" ht="13.8" hidden="false" customHeight="false" outlineLevel="0" collapsed="false">
      <c r="A40" s="143"/>
      <c r="B40" s="143" t="s">
        <v>128</v>
      </c>
      <c r="C40" s="143"/>
      <c r="D40" s="142"/>
      <c r="E40" s="151"/>
      <c r="F40" s="131"/>
      <c r="G40" s="136"/>
      <c r="H40" s="136"/>
      <c r="I40" s="136"/>
      <c r="J40" s="132"/>
      <c r="K40" s="132"/>
      <c r="L40" s="132"/>
    </row>
    <row r="41" customFormat="false" ht="13.8" hidden="false" customHeight="false" outlineLevel="0" collapsed="false">
      <c r="A41" s="143"/>
      <c r="B41" s="143" t="s">
        <v>129</v>
      </c>
      <c r="C41" s="143"/>
      <c r="D41" s="142"/>
      <c r="E41" s="151"/>
      <c r="F41" s="131"/>
      <c r="G41" s="136"/>
      <c r="H41" s="136"/>
      <c r="I41" s="136"/>
      <c r="J41" s="132"/>
      <c r="K41" s="132"/>
      <c r="L41" s="132"/>
    </row>
    <row r="42" customFormat="false" ht="13.8" hidden="false" customHeight="false" outlineLevel="0" collapsed="false">
      <c r="A42" s="143"/>
      <c r="B42" s="143" t="s">
        <v>130</v>
      </c>
      <c r="C42" s="143"/>
      <c r="D42" s="142" t="n">
        <v>3000</v>
      </c>
      <c r="E42" s="151"/>
      <c r="F42" s="131"/>
      <c r="G42" s="136"/>
      <c r="H42" s="136"/>
      <c r="I42" s="136"/>
      <c r="J42" s="132"/>
      <c r="K42" s="132"/>
      <c r="L42" s="132"/>
    </row>
    <row r="43" customFormat="false" ht="13.8" hidden="false" customHeight="false" outlineLevel="0" collapsed="false">
      <c r="A43" s="143"/>
      <c r="B43" s="143" t="s">
        <v>131</v>
      </c>
      <c r="C43" s="143"/>
      <c r="D43" s="142"/>
      <c r="E43" s="151"/>
      <c r="F43" s="131"/>
      <c r="G43" s="136"/>
      <c r="H43" s="136"/>
      <c r="I43" s="136"/>
      <c r="J43" s="132"/>
      <c r="K43" s="132"/>
      <c r="L43" s="132"/>
    </row>
    <row r="44" customFormat="false" ht="13.8" hidden="false" customHeight="false" outlineLevel="0" collapsed="false">
      <c r="A44" s="143"/>
      <c r="B44" s="143" t="s">
        <v>132</v>
      </c>
      <c r="C44" s="143"/>
      <c r="D44" s="142"/>
      <c r="E44" s="151"/>
      <c r="F44" s="131"/>
      <c r="G44" s="136"/>
      <c r="H44" s="136"/>
      <c r="I44" s="136"/>
      <c r="J44" s="132"/>
      <c r="K44" s="132"/>
      <c r="L44" s="132"/>
    </row>
    <row r="45" customFormat="false" ht="13.8" hidden="false" customHeight="false" outlineLevel="0" collapsed="false">
      <c r="A45" s="143"/>
      <c r="B45" s="143" t="s">
        <v>133</v>
      </c>
      <c r="C45" s="143"/>
      <c r="D45" s="142"/>
      <c r="E45" s="151"/>
      <c r="F45" s="131"/>
      <c r="G45" s="136"/>
      <c r="H45" s="136"/>
      <c r="I45" s="136"/>
      <c r="J45" s="132"/>
      <c r="K45" s="132"/>
      <c r="L45" s="132"/>
    </row>
    <row r="46" customFormat="false" ht="13.8" hidden="false" customHeight="false" outlineLevel="0" collapsed="false">
      <c r="A46" s="143"/>
      <c r="B46" s="143" t="s">
        <v>134</v>
      </c>
      <c r="C46" s="143"/>
      <c r="D46" s="142"/>
      <c r="E46" s="151"/>
      <c r="F46" s="131"/>
      <c r="G46" s="136"/>
      <c r="H46" s="136"/>
      <c r="I46" s="136"/>
      <c r="J46" s="132"/>
      <c r="K46" s="132"/>
      <c r="L46" s="132"/>
    </row>
    <row r="47" customFormat="false" ht="15" hidden="false" customHeight="false" outlineLevel="0" collapsed="false">
      <c r="A47" s="153" t="s">
        <v>135</v>
      </c>
      <c r="B47" s="153"/>
      <c r="C47" s="154"/>
      <c r="D47" s="155" t="n">
        <f aca="false">SUM(D37:D46)</f>
        <v>6500</v>
      </c>
      <c r="E47" s="151"/>
      <c r="F47" s="131"/>
      <c r="G47" s="131"/>
      <c r="H47" s="136"/>
      <c r="I47" s="136"/>
      <c r="J47" s="132"/>
      <c r="K47" s="132"/>
      <c r="L47" s="132"/>
    </row>
    <row r="48" customFormat="false" ht="13.8" hidden="false" customHeight="false" outlineLevel="0" collapsed="false">
      <c r="A48" s="144"/>
      <c r="B48" s="144"/>
      <c r="C48" s="144"/>
      <c r="D48" s="156"/>
      <c r="E48" s="151"/>
      <c r="F48" s="131"/>
      <c r="G48" s="131"/>
      <c r="H48" s="136"/>
      <c r="I48" s="136"/>
      <c r="J48" s="132"/>
      <c r="K48" s="132"/>
      <c r="L48" s="132"/>
    </row>
    <row r="49" customFormat="false" ht="15" hidden="false" customHeight="false" outlineLevel="0" collapsed="false">
      <c r="A49" s="153" t="s">
        <v>136</v>
      </c>
      <c r="B49" s="153"/>
      <c r="C49" s="154"/>
      <c r="D49" s="160" t="n">
        <f aca="false">D34-D47</f>
        <v>311900</v>
      </c>
      <c r="E49" s="151"/>
      <c r="F49" s="131"/>
      <c r="G49" s="131"/>
      <c r="H49" s="136"/>
      <c r="I49" s="136"/>
      <c r="J49" s="132"/>
      <c r="K49" s="132"/>
      <c r="L49" s="132"/>
    </row>
    <row r="50" customFormat="false" ht="13.8" hidden="false" customHeight="false" outlineLevel="0" collapsed="false">
      <c r="A50" s="161"/>
      <c r="B50" s="161"/>
      <c r="C50" s="161"/>
      <c r="D50" s="161"/>
      <c r="E50" s="161"/>
      <c r="F50" s="161"/>
      <c r="G50" s="161"/>
      <c r="H50" s="161"/>
      <c r="I50" s="161"/>
      <c r="J50" s="132"/>
      <c r="K50" s="132"/>
      <c r="L50" s="132"/>
    </row>
    <row r="51" customFormat="false" ht="22.05" hidden="false" customHeight="false" outlineLevel="0" collapsed="false">
      <c r="A51" s="129"/>
      <c r="B51" s="130"/>
      <c r="C51" s="130"/>
      <c r="D51" s="130"/>
      <c r="E51" s="131"/>
      <c r="F51" s="131"/>
      <c r="G51" s="129"/>
      <c r="H51" s="130"/>
      <c r="I51" s="130"/>
      <c r="J51" s="132"/>
      <c r="K51" s="132"/>
      <c r="L51" s="132"/>
    </row>
    <row r="52" customFormat="false" ht="13.8" hidden="false" customHeight="false" outlineLevel="0" collapsed="false">
      <c r="A52" s="131"/>
      <c r="B52" s="131"/>
      <c r="C52" s="131"/>
      <c r="D52" s="131"/>
      <c r="E52" s="131"/>
      <c r="F52" s="131"/>
      <c r="G52" s="131"/>
      <c r="H52" s="131"/>
      <c r="I52" s="131"/>
      <c r="J52" s="132"/>
      <c r="K52" s="132"/>
      <c r="L52" s="132"/>
    </row>
    <row r="53" customFormat="false" ht="13.8" hidden="false" customHeight="false" outlineLevel="0" collapsed="false">
      <c r="A53" s="132"/>
      <c r="B53" s="132"/>
      <c r="C53" s="132"/>
      <c r="D53" s="132"/>
      <c r="E53" s="132"/>
      <c r="F53" s="132"/>
      <c r="G53" s="132"/>
      <c r="H53" s="132"/>
      <c r="I53" s="132"/>
      <c r="J53" s="132"/>
      <c r="K53" s="132"/>
      <c r="L53" s="132"/>
    </row>
    <row r="54" customFormat="false" ht="13.8" hidden="false" customHeight="false" outlineLevel="0" collapsed="false">
      <c r="A54" s="132"/>
      <c r="B54" s="132"/>
      <c r="C54" s="132"/>
      <c r="D54" s="132"/>
      <c r="E54" s="132"/>
      <c r="F54" s="132"/>
      <c r="G54" s="132"/>
      <c r="H54" s="132"/>
      <c r="I54" s="132"/>
      <c r="J54" s="132"/>
      <c r="K54" s="132"/>
      <c r="L54" s="132"/>
    </row>
    <row r="55" customFormat="false" ht="13.8" hidden="false" customHeight="false" outlineLevel="0" collapsed="false">
      <c r="A55" s="132"/>
      <c r="B55" s="132"/>
      <c r="C55" s="132"/>
      <c r="D55" s="132"/>
      <c r="E55" s="132"/>
      <c r="F55" s="132"/>
      <c r="G55" s="132"/>
      <c r="H55" s="132"/>
      <c r="I55" s="132"/>
      <c r="J55" s="132"/>
      <c r="K55" s="132"/>
      <c r="L55" s="132"/>
    </row>
    <row r="56" customFormat="false" ht="13.8" hidden="false" customHeight="false" outlineLevel="0" collapsed="false">
      <c r="A56" s="132"/>
      <c r="B56" s="132"/>
      <c r="C56" s="132"/>
      <c r="D56" s="132"/>
      <c r="E56" s="132"/>
      <c r="F56" s="132"/>
      <c r="G56" s="132"/>
      <c r="H56" s="132"/>
      <c r="I56" s="132"/>
      <c r="J56" s="132"/>
      <c r="K56" s="132"/>
      <c r="L56" s="132"/>
    </row>
    <row r="57" customFormat="false" ht="13.8" hidden="false" customHeight="false" outlineLevel="0" collapsed="false">
      <c r="A57" s="132"/>
      <c r="B57" s="132"/>
      <c r="C57" s="132"/>
      <c r="D57" s="132"/>
      <c r="E57" s="132"/>
      <c r="F57" s="132"/>
      <c r="G57" s="132"/>
      <c r="H57" s="132"/>
      <c r="I57" s="132"/>
      <c r="J57" s="132"/>
      <c r="K57" s="132"/>
      <c r="L57" s="132"/>
    </row>
    <row r="58" customFormat="false" ht="13.8" hidden="false" customHeight="false" outlineLevel="0" collapsed="false">
      <c r="A58" s="132"/>
      <c r="B58" s="132"/>
      <c r="C58" s="132"/>
      <c r="D58" s="132"/>
      <c r="E58" s="132"/>
      <c r="F58" s="132"/>
      <c r="G58" s="132"/>
      <c r="H58" s="132"/>
      <c r="I58" s="132"/>
      <c r="J58" s="132"/>
      <c r="K58" s="132"/>
      <c r="L58" s="132"/>
    </row>
    <row r="59" customFormat="false" ht="13.8" hidden="false" customHeight="false" outlineLevel="0" collapsed="false">
      <c r="A59" s="132"/>
      <c r="B59" s="132"/>
      <c r="C59" s="132"/>
      <c r="D59" s="132"/>
      <c r="E59" s="132"/>
      <c r="F59" s="132"/>
      <c r="G59" s="132"/>
      <c r="H59" s="132"/>
      <c r="I59" s="132"/>
      <c r="J59" s="132"/>
      <c r="K59" s="132"/>
      <c r="L59" s="132"/>
    </row>
    <row r="60" customFormat="false" ht="13.8" hidden="false" customHeight="false" outlineLevel="0" collapsed="false">
      <c r="A60" s="132"/>
      <c r="B60" s="132"/>
      <c r="C60" s="132"/>
      <c r="D60" s="132"/>
      <c r="E60" s="132"/>
      <c r="F60" s="132"/>
      <c r="G60" s="132"/>
      <c r="H60" s="132"/>
      <c r="I60" s="132"/>
      <c r="J60" s="132"/>
      <c r="K60" s="132"/>
      <c r="L60" s="132"/>
    </row>
    <row r="61" customFormat="false" ht="13.8" hidden="false" customHeight="false" outlineLevel="0" collapsed="false">
      <c r="A61" s="132"/>
      <c r="B61" s="132"/>
      <c r="C61" s="132"/>
      <c r="D61" s="132"/>
      <c r="E61" s="132"/>
      <c r="F61" s="132"/>
      <c r="G61" s="132"/>
      <c r="H61" s="132"/>
      <c r="I61" s="132"/>
      <c r="J61" s="132"/>
      <c r="K61" s="132"/>
      <c r="L61" s="132"/>
    </row>
    <row r="62" customFormat="false" ht="13.8" hidden="false" customHeight="false" outlineLevel="0" collapsed="false">
      <c r="A62" s="132"/>
      <c r="B62" s="132"/>
      <c r="C62" s="132"/>
      <c r="D62" s="132"/>
      <c r="E62" s="132"/>
      <c r="F62" s="132"/>
      <c r="G62" s="132"/>
      <c r="H62" s="132"/>
      <c r="I62" s="132"/>
      <c r="J62" s="132"/>
      <c r="K62" s="132"/>
      <c r="L62" s="132"/>
    </row>
    <row r="63" customFormat="false" ht="13.8" hidden="false" customHeight="false" outlineLevel="0" collapsed="false">
      <c r="A63" s="132"/>
      <c r="B63" s="132"/>
      <c r="C63" s="132"/>
      <c r="D63" s="132"/>
      <c r="E63" s="132"/>
      <c r="F63" s="132"/>
      <c r="G63" s="132"/>
      <c r="H63" s="132"/>
      <c r="I63" s="132"/>
      <c r="J63" s="132"/>
      <c r="K63" s="132"/>
      <c r="L63" s="132"/>
    </row>
    <row r="64" customFormat="false" ht="13.8" hidden="false" customHeight="false" outlineLevel="0" collapsed="false">
      <c r="A64" s="132"/>
      <c r="B64" s="132"/>
      <c r="C64" s="132"/>
      <c r="D64" s="132"/>
      <c r="E64" s="132"/>
      <c r="F64" s="132"/>
      <c r="G64" s="132"/>
      <c r="H64" s="132"/>
      <c r="I64" s="132"/>
      <c r="J64" s="132"/>
      <c r="K64" s="132"/>
      <c r="L64" s="132"/>
    </row>
    <row r="65" customFormat="false" ht="13.8" hidden="false" customHeight="false" outlineLevel="0" collapsed="false">
      <c r="A65" s="132"/>
      <c r="B65" s="132"/>
      <c r="C65" s="132"/>
      <c r="D65" s="132"/>
      <c r="E65" s="132"/>
      <c r="F65" s="132"/>
      <c r="G65" s="132"/>
      <c r="H65" s="132"/>
      <c r="I65" s="132"/>
      <c r="J65" s="132"/>
      <c r="K65" s="132"/>
      <c r="L65" s="132"/>
    </row>
    <row r="66" customFormat="false" ht="13.8" hidden="false" customHeight="false" outlineLevel="0" collapsed="false">
      <c r="A66" s="162"/>
      <c r="B66" s="162"/>
      <c r="C66" s="162"/>
      <c r="D66" s="162"/>
      <c r="E66" s="132"/>
      <c r="F66" s="132"/>
      <c r="G66" s="132"/>
      <c r="H66" s="132"/>
      <c r="I66" s="132"/>
      <c r="J66" s="132"/>
      <c r="K66" s="132"/>
      <c r="L66" s="132"/>
    </row>
    <row r="67" customFormat="false" ht="350.9" hidden="false" customHeight="true" outlineLevel="0" collapsed="false"/>
  </sheetData>
  <mergeCells count="1">
    <mergeCell ref="A3:B3"/>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Roman,Regular"&amp;12&amp;Kffffff&amp;A</oddHeader>
    <oddFooter>&amp;C&amp;"Times New Roman,Regular"&amp;12&amp;KffffffPage &amp;P</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000000"/>
    <pageSetUpPr fitToPage="false"/>
  </sheetPr>
  <dimension ref="B1:B5"/>
  <sheetViews>
    <sheetView showFormulas="false" showGridLines="false" showRowColHeaders="true" showZeros="true" rightToLeft="false" tabSelected="false" showOutlineSymbols="true" defaultGridColor="true" view="normal" topLeftCell="A1" colorId="64" zoomScale="63" zoomScaleNormal="63" zoomScalePageLayoutView="100" workbookViewId="0">
      <selection pane="topLeft" activeCell="D3" activeCellId="0" sqref="D3"/>
    </sheetView>
  </sheetViews>
  <sheetFormatPr defaultColWidth="10.7890625" defaultRowHeight="14.25" zeroHeight="false" outlineLevelRow="0" outlineLevelCol="0"/>
  <cols>
    <col collapsed="false" customWidth="true" hidden="false" outlineLevel="0" max="1" min="1" style="163" width="3.34"/>
    <col collapsed="false" customWidth="true" hidden="false" outlineLevel="0" max="2" min="2" style="163" width="88.33"/>
    <col collapsed="false" customWidth="false" hidden="false" outlineLevel="0" max="1024" min="3" style="163" width="10.78"/>
  </cols>
  <sheetData>
    <row r="1" customFormat="false" ht="229.9" hidden="false" customHeight="true" outlineLevel="0" collapsed="false"/>
    <row r="2" customFormat="false" ht="105" hidden="false" customHeight="true" outlineLevel="0" collapsed="false">
      <c r="B2" s="164" t="s">
        <v>137</v>
      </c>
    </row>
    <row r="3" customFormat="false" ht="95.5" hidden="false" customHeight="false" outlineLevel="0" collapsed="false">
      <c r="B3" s="164" t="s">
        <v>138</v>
      </c>
    </row>
    <row r="4" customFormat="false" ht="33.6" hidden="false" customHeight="true" outlineLevel="0" collapsed="false">
      <c r="B4" s="164"/>
    </row>
    <row r="5" customFormat="false" ht="48.15" hidden="false" customHeight="false" outlineLevel="0" collapsed="false">
      <c r="B5" s="164" t="s">
        <v>139</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333</TotalTime>
  <Application>LibreOffice/7.3.7.2$Linux_X86_64 LibreOffice_project/30$Build-2</Application>
  <AppVersion>15.0000</AppVersion>
  <Company>Microsoft</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2015-09-28T20:57:53Z</dcterms:created>
  <dc:creator>ragaz</dc:creator>
  <dc:description/>
  <dc:language>en-US</dc:language>
  <cp:lastModifiedBy/>
  <dcterms:modified xsi:type="dcterms:W3CDTF">2025-07-16T19:18:17Z</dcterms:modified>
  <cp:revision>115</cp:revision>
  <dc:subject/>
  <dc:title/>
</cp:coreProperties>
</file>

<file path=docProps/custom.xml><?xml version="1.0" encoding="utf-8"?>
<Properties xmlns="http://schemas.openxmlformats.org/officeDocument/2006/custom-properties" xmlns:vt="http://schemas.openxmlformats.org/officeDocument/2006/docPropsVTypes"/>
</file>